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35" yWindow="4260" windowWidth="14175" windowHeight="6495"/>
  </bookViews>
  <sheets>
    <sheet name="가로수" sheetId="5" r:id="rId1"/>
    <sheet name="가로화단" sheetId="1" r:id="rId2"/>
  </sheets>
  <definedNames>
    <definedName name="_xlnm.Print_Titles" localSheetId="0">가로수!$3:$4</definedName>
  </definedNames>
  <calcPr calcId="125725"/>
</workbook>
</file>

<file path=xl/calcChain.xml><?xml version="1.0" encoding="utf-8"?>
<calcChain xmlns="http://schemas.openxmlformats.org/spreadsheetml/2006/main">
  <c r="U56" i="5"/>
  <c r="S56"/>
  <c r="R56"/>
  <c r="F56"/>
  <c r="U55"/>
  <c r="F55"/>
  <c r="U54"/>
  <c r="F54"/>
  <c r="U53"/>
  <c r="F53"/>
  <c r="D53" s="1"/>
  <c r="U52"/>
  <c r="F52"/>
  <c r="D52"/>
  <c r="U51"/>
  <c r="D51"/>
  <c r="U50"/>
  <c r="S50"/>
  <c r="F50"/>
  <c r="D50" s="1"/>
  <c r="U49"/>
  <c r="F49"/>
  <c r="D49" s="1"/>
  <c r="U48"/>
  <c r="F48"/>
  <c r="D48"/>
  <c r="U47"/>
  <c r="F47"/>
  <c r="R46"/>
  <c r="S46" s="1"/>
  <c r="F46"/>
  <c r="D46" s="1"/>
  <c r="U45"/>
  <c r="F45"/>
  <c r="D45"/>
  <c r="U44"/>
  <c r="F44"/>
  <c r="D44" s="1"/>
  <c r="U43"/>
  <c r="F43"/>
  <c r="U42"/>
  <c r="F42"/>
  <c r="D42"/>
  <c r="U41"/>
  <c r="F41"/>
  <c r="D41" s="1"/>
  <c r="U40"/>
  <c r="S40"/>
  <c r="F40"/>
  <c r="D40" s="1"/>
  <c r="U39"/>
  <c r="F39"/>
  <c r="D39"/>
  <c r="U38"/>
  <c r="S38"/>
  <c r="F38"/>
  <c r="D38"/>
  <c r="U37"/>
  <c r="F37"/>
  <c r="U36"/>
  <c r="S36"/>
  <c r="F36"/>
  <c r="D36" s="1"/>
  <c r="U35"/>
  <c r="F35"/>
  <c r="D35" s="1"/>
  <c r="U34"/>
  <c r="F34"/>
  <c r="D34" s="1"/>
  <c r="U33"/>
  <c r="S33"/>
  <c r="F33"/>
  <c r="D33" s="1"/>
  <c r="U32"/>
  <c r="F32"/>
  <c r="D32" s="1"/>
  <c r="R31"/>
  <c r="S31" s="1"/>
  <c r="F31"/>
  <c r="D31"/>
  <c r="U30"/>
  <c r="F30"/>
  <c r="D30" s="1"/>
  <c r="U29"/>
  <c r="S29"/>
  <c r="F29"/>
  <c r="D29" s="1"/>
  <c r="U28"/>
  <c r="S28"/>
  <c r="F28"/>
  <c r="D28" s="1"/>
  <c r="U27"/>
  <c r="F27"/>
  <c r="D27" s="1"/>
  <c r="U26"/>
  <c r="S26"/>
  <c r="F26"/>
  <c r="D26" s="1"/>
  <c r="R25"/>
  <c r="U25" s="1"/>
  <c r="F25"/>
  <c r="D25" s="1"/>
  <c r="U24"/>
  <c r="S24"/>
  <c r="F24"/>
  <c r="U23"/>
  <c r="S23"/>
  <c r="F23"/>
  <c r="D23"/>
  <c r="U22"/>
  <c r="F22"/>
  <c r="D22" s="1"/>
  <c r="U21"/>
  <c r="S21"/>
  <c r="F21"/>
  <c r="D21" s="1"/>
  <c r="U20"/>
  <c r="F20"/>
  <c r="D20"/>
  <c r="S19"/>
  <c r="R19"/>
  <c r="U19" s="1"/>
  <c r="F19"/>
  <c r="U18"/>
  <c r="S18"/>
  <c r="F18"/>
  <c r="U17"/>
  <c r="S17"/>
  <c r="F17"/>
  <c r="D17" s="1"/>
  <c r="U16"/>
  <c r="F16"/>
  <c r="D16"/>
  <c r="U15"/>
  <c r="F15"/>
  <c r="D15" s="1"/>
  <c r="R14"/>
  <c r="S14" s="1"/>
  <c r="F14"/>
  <c r="U13"/>
  <c r="F13"/>
  <c r="U12"/>
  <c r="S12"/>
  <c r="H12"/>
  <c r="F12" s="1"/>
  <c r="U11"/>
  <c r="S11"/>
  <c r="F11"/>
  <c r="U10"/>
  <c r="S10"/>
  <c r="F10"/>
  <c r="D10"/>
  <c r="U9"/>
  <c r="F9"/>
  <c r="D9" s="1"/>
  <c r="D5" s="1"/>
  <c r="U8"/>
  <c r="S8"/>
  <c r="F8"/>
  <c r="S7"/>
  <c r="R7"/>
  <c r="U7" s="1"/>
  <c r="F7"/>
  <c r="P5"/>
  <c r="O5"/>
  <c r="N5"/>
  <c r="M5"/>
  <c r="L5"/>
  <c r="K5"/>
  <c r="J5"/>
  <c r="I5"/>
  <c r="H5"/>
  <c r="G5"/>
  <c r="U46" l="1"/>
  <c r="S25"/>
  <c r="S5" s="1"/>
  <c r="F5"/>
  <c r="U14"/>
  <c r="U6" s="1"/>
  <c r="R5"/>
  <c r="U31"/>
  <c r="O6" l="1"/>
  <c r="G6"/>
  <c r="Q6"/>
  <c r="M6"/>
  <c r="I6"/>
  <c r="K6"/>
  <c r="L6"/>
  <c r="H6"/>
  <c r="J6"/>
  <c r="P6"/>
  <c r="N6"/>
  <c r="F6" l="1"/>
  <c r="H4" i="1" l="1"/>
  <c r="H39"/>
  <c r="H40"/>
  <c r="G28"/>
  <c r="G27"/>
  <c r="G26"/>
  <c r="G25"/>
  <c r="G24"/>
  <c r="G23"/>
  <c r="G22"/>
  <c r="G21"/>
  <c r="G20"/>
  <c r="G19"/>
  <c r="G18"/>
  <c r="G17"/>
  <c r="G16"/>
  <c r="G15"/>
  <c r="G12"/>
  <c r="G11"/>
  <c r="G10"/>
  <c r="G9"/>
  <c r="G8"/>
  <c r="G7"/>
  <c r="G6"/>
  <c r="G5"/>
  <c r="E4"/>
  <c r="G4"/>
  <c r="I40"/>
</calcChain>
</file>

<file path=xl/sharedStrings.xml><?xml version="1.0" encoding="utf-8"?>
<sst xmlns="http://schemas.openxmlformats.org/spreadsheetml/2006/main" count="171" uniqueCount="159">
  <si>
    <t>노선명</t>
    <phoneticPr fontId="3" type="noConversion"/>
  </si>
  <si>
    <t>구간</t>
    <phoneticPr fontId="3" type="noConversion"/>
  </si>
  <si>
    <t>녹지대명</t>
    <phoneticPr fontId="3" type="noConversion"/>
  </si>
  <si>
    <t>면적(㎡)</t>
    <phoneticPr fontId="3" type="noConversion"/>
  </si>
  <si>
    <t>수종및 수량</t>
    <phoneticPr fontId="3" type="noConversion"/>
  </si>
  <si>
    <t>연장(km)</t>
    <phoneticPr fontId="3" type="noConversion"/>
  </si>
  <si>
    <t>연장</t>
    <phoneticPr fontId="3" type="noConversion"/>
  </si>
  <si>
    <t>조성
년도</t>
    <phoneticPr fontId="3" type="noConversion"/>
  </si>
  <si>
    <t>합계</t>
    <phoneticPr fontId="3" type="noConversion"/>
  </si>
  <si>
    <t>23개소</t>
    <phoneticPr fontId="3" type="noConversion"/>
  </si>
  <si>
    <t>경원로</t>
    <phoneticPr fontId="3" type="noConversion"/>
  </si>
  <si>
    <t>주안6동 983번지 구법원 석축</t>
    <phoneticPr fontId="3" type="noConversion"/>
  </si>
  <si>
    <t>구법원 석축녹지대</t>
    <phoneticPr fontId="3" type="noConversion"/>
  </si>
  <si>
    <t>둥근소나무 외 7종 3,330주, 헤데라 외 1종 870주</t>
    <phoneticPr fontId="3" type="noConversion"/>
  </si>
  <si>
    <t>경인로</t>
    <phoneticPr fontId="3" type="noConversion"/>
  </si>
  <si>
    <t>경인로(시민회관~ 석바위)</t>
    <phoneticPr fontId="3" type="noConversion"/>
  </si>
  <si>
    <t>경인로 가로화단</t>
    <phoneticPr fontId="3" type="noConversion"/>
  </si>
  <si>
    <t>선주목외 8종,사철외13종,지피식물</t>
    <phoneticPr fontId="3" type="noConversion"/>
  </si>
  <si>
    <t>주안동 석바위녹지대~한국병원</t>
    <phoneticPr fontId="3" type="noConversion"/>
  </si>
  <si>
    <t>경인로 걷고싶은거리</t>
    <phoneticPr fontId="3" type="noConversion"/>
  </si>
  <si>
    <t>피라칸사, 희말채, 영산홍, 회양목등</t>
    <phoneticPr fontId="3" type="noConversion"/>
  </si>
  <si>
    <t>낙섬길</t>
    <phoneticPr fontId="3" type="noConversion"/>
  </si>
  <si>
    <t>학산사거리~인천교통방송</t>
    <phoneticPr fontId="3" type="noConversion"/>
  </si>
  <si>
    <t>낙섬길 녹지대</t>
    <phoneticPr fontId="3" type="noConversion"/>
  </si>
  <si>
    <t>왕벚, 회양목, 맥문동</t>
    <phoneticPr fontId="3" type="noConversion"/>
  </si>
  <si>
    <t>옹진군청~낙섬사거리</t>
    <phoneticPr fontId="3" type="noConversion"/>
  </si>
  <si>
    <t>용현5동 가로변녹지대</t>
    <phoneticPr fontId="3" type="noConversion"/>
  </si>
  <si>
    <t>자산홍외 6종 16,998주</t>
    <phoneticPr fontId="3" type="noConversion"/>
  </si>
  <si>
    <t>도천단길</t>
    <phoneticPr fontId="3" type="noConversion"/>
  </si>
  <si>
    <t>용현동 인하대 정문일원</t>
    <phoneticPr fontId="3" type="noConversion"/>
  </si>
  <si>
    <t>인하대정문 걷고싶은거리</t>
    <phoneticPr fontId="3" type="noConversion"/>
  </si>
  <si>
    <t>왕벅외 1종 211주, 회양목외 8종 19.881주</t>
    <phoneticPr fontId="3" type="noConversion"/>
  </si>
  <si>
    <t>학익1동 풍림아파트 담장변</t>
    <phoneticPr fontId="3" type="noConversion"/>
  </si>
  <si>
    <t>풍림아파트변 녹지대</t>
    <phoneticPr fontId="3" type="noConversion"/>
  </si>
  <si>
    <t>서양측백, 흰말채 등</t>
    <phoneticPr fontId="3" type="noConversion"/>
  </si>
  <si>
    <t>독배길</t>
    <phoneticPr fontId="3" type="noConversion"/>
  </si>
  <si>
    <t>숭의2동 303-7번지 숭의교회 일원</t>
    <phoneticPr fontId="3" type="noConversion"/>
  </si>
  <si>
    <t>숭의교회 앞 가로화단</t>
    <phoneticPr fontId="3" type="noConversion"/>
  </si>
  <si>
    <t>주목, 회양목, 철쭉</t>
    <phoneticPr fontId="3" type="noConversion"/>
  </si>
  <si>
    <t>매소홀로</t>
    <phoneticPr fontId="3" type="noConversion"/>
  </si>
  <si>
    <t>옹진군청~대우일렉트릭 앞</t>
    <phoneticPr fontId="3" type="noConversion"/>
  </si>
  <si>
    <t>미추홀길</t>
    <phoneticPr fontId="3" type="noConversion"/>
  </si>
  <si>
    <t>주안역삼거리~시민회관사거리</t>
    <phoneticPr fontId="3" type="noConversion"/>
  </si>
  <si>
    <t>2009(경관팀)</t>
    <phoneticPr fontId="3" type="noConversion"/>
  </si>
  <si>
    <t>주안8동 승기사거리~신기시장사거리</t>
    <phoneticPr fontId="3" type="noConversion"/>
  </si>
  <si>
    <t xml:space="preserve">승기사거리~ 신기시장사거리 </t>
    <phoneticPr fontId="3" type="noConversion"/>
  </si>
  <si>
    <t>회양목, 철쭉</t>
    <phoneticPr fontId="3" type="noConversion"/>
  </si>
  <si>
    <t>주안7동 1298번지 금양아파트 앞</t>
    <phoneticPr fontId="3" type="noConversion"/>
  </si>
  <si>
    <t>금양아파트 녹지대</t>
    <phoneticPr fontId="3" type="noConversion"/>
  </si>
  <si>
    <t>느티나무,피라칸사스,주목</t>
    <phoneticPr fontId="3" type="noConversion"/>
  </si>
  <si>
    <t>학익2동 신동아 3.4차 담장변</t>
    <phoneticPr fontId="3" type="noConversion"/>
  </si>
  <si>
    <t>학익동 신동아 3,4차 녹지</t>
    <phoneticPr fontId="3" type="noConversion"/>
  </si>
  <si>
    <t>주목, 사철나무 등</t>
    <phoneticPr fontId="3" type="noConversion"/>
  </si>
  <si>
    <t>학익2동 신동아 5차 담장변</t>
    <phoneticPr fontId="3" type="noConversion"/>
  </si>
  <si>
    <t>학익동 신동아 5차 앞 녹지</t>
    <phoneticPr fontId="3" type="noConversion"/>
  </si>
  <si>
    <t>석정로</t>
    <phoneticPr fontId="3" type="noConversion"/>
  </si>
  <si>
    <t>도화2동 78번지 선화여상 앞 가로녹지</t>
    <phoneticPr fontId="3" type="noConversion"/>
  </si>
  <si>
    <t>선화여상 앞 가로녹지대</t>
    <phoneticPr fontId="3" type="noConversion"/>
  </si>
  <si>
    <t>주목, 눈주목, 회양목, 철쭉</t>
    <phoneticPr fontId="3" type="noConversion"/>
  </si>
  <si>
    <t>송림로</t>
    <phoneticPr fontId="3" type="noConversion"/>
  </si>
  <si>
    <t>도화3동 252 서화초교~궁현사거리</t>
    <phoneticPr fontId="3" type="noConversion"/>
  </si>
  <si>
    <t>서화초교-궁현사거리</t>
    <phoneticPr fontId="3" type="noConversion"/>
  </si>
  <si>
    <t>선주목, 히말라야, 느티, 철쭉류</t>
    <phoneticPr fontId="3" type="noConversion"/>
  </si>
  <si>
    <t>아암로</t>
    <phoneticPr fontId="3" type="noConversion"/>
  </si>
  <si>
    <t>제2경인~갯골유수지~연수구경계</t>
    <phoneticPr fontId="3" type="noConversion"/>
  </si>
  <si>
    <t>갯골유수지 친수공간조성</t>
    <phoneticPr fontId="3" type="noConversion"/>
  </si>
  <si>
    <t>왕벚나무, 둥근소나무, 느티나무</t>
    <phoneticPr fontId="3" type="noConversion"/>
  </si>
  <si>
    <t>용현2동 대우아파트 담장변</t>
    <phoneticPr fontId="3" type="noConversion"/>
  </si>
  <si>
    <t>대우아파트변 녹지대</t>
    <phoneticPr fontId="3" type="noConversion"/>
  </si>
  <si>
    <t>서양측백, 둥근소나무 등</t>
    <phoneticPr fontId="3" type="noConversion"/>
  </si>
  <si>
    <t>인하로</t>
    <phoneticPr fontId="3" type="noConversion"/>
  </si>
  <si>
    <t>용현동 인하대 후문일원</t>
    <phoneticPr fontId="3" type="noConversion"/>
  </si>
  <si>
    <t>인하대후문 걷고싶은거리</t>
    <phoneticPr fontId="3" type="noConversion"/>
  </si>
  <si>
    <t>히말라야시다, 선주목, 서양측백</t>
    <phoneticPr fontId="3" type="noConversion"/>
  </si>
  <si>
    <t>용현4동 217 용현4동사무소~인하대후문</t>
    <phoneticPr fontId="3" type="noConversion"/>
  </si>
  <si>
    <t>용현4동사무소 - 인하대후문</t>
    <phoneticPr fontId="3" type="noConversion"/>
  </si>
  <si>
    <t>주목, 영산홍, 낙상홍, 좀작살</t>
    <phoneticPr fontId="3" type="noConversion"/>
  </si>
  <si>
    <t>관교동 335 관교초교~풍림아파트</t>
    <phoneticPr fontId="3" type="noConversion"/>
  </si>
  <si>
    <t xml:space="preserve"> </t>
    <phoneticPr fontId="3" type="noConversion"/>
  </si>
  <si>
    <t>주목, 철쭉류 등</t>
    <phoneticPr fontId="3" type="noConversion"/>
  </si>
  <si>
    <t xml:space="preserve"> 인천대길</t>
    <phoneticPr fontId="3" type="noConversion"/>
  </si>
  <si>
    <t>숭의1동 433-3 숭의로터리 ~남부역삼거리</t>
    <phoneticPr fontId="3" type="noConversion"/>
  </si>
  <si>
    <t>숭의로터리 화단</t>
    <phoneticPr fontId="3" type="noConversion"/>
  </si>
  <si>
    <t>참외전길</t>
    <phoneticPr fontId="3" type="noConversion"/>
  </si>
  <si>
    <t>숭의3동 457-21 숭의시장사거리~도원역인근</t>
    <phoneticPr fontId="3" type="noConversion"/>
  </si>
  <si>
    <t>도원고개 녹지</t>
    <phoneticPr fontId="3" type="noConversion"/>
  </si>
  <si>
    <t>느티, 감, 벚, 회양목, 쥐똥나무</t>
    <phoneticPr fontId="3" type="noConversion"/>
  </si>
  <si>
    <t>한나루길</t>
    <phoneticPr fontId="3" type="noConversion"/>
  </si>
  <si>
    <t>학산사거리~학익사거리~제2경인</t>
    <phoneticPr fontId="3" type="noConversion"/>
  </si>
  <si>
    <t>학익사거리일원 가로화단</t>
    <phoneticPr fontId="3" type="noConversion"/>
  </si>
  <si>
    <t>피라칸사스, 죽단화, 남천, 회양목</t>
    <phoneticPr fontId="3" type="noConversion"/>
  </si>
  <si>
    <t>가로화단 현황</t>
    <phoneticPr fontId="3" type="noConversion"/>
  </si>
  <si>
    <t xml:space="preserve">수종별 가로수 현황 </t>
    <phoneticPr fontId="3" type="noConversion"/>
  </si>
  <si>
    <t>순번</t>
    <phoneticPr fontId="3" type="noConversion"/>
  </si>
  <si>
    <t>은행
나무</t>
    <phoneticPr fontId="3" type="noConversion"/>
  </si>
  <si>
    <t>버즘
나무</t>
    <phoneticPr fontId="3" type="noConversion"/>
  </si>
  <si>
    <t>느티
나무</t>
    <phoneticPr fontId="3" type="noConversion"/>
  </si>
  <si>
    <t>목백합</t>
    <phoneticPr fontId="3" type="noConversion"/>
  </si>
  <si>
    <t>벚나무</t>
    <phoneticPr fontId="3" type="noConversion"/>
  </si>
  <si>
    <t>메타</t>
    <phoneticPr fontId="3" type="noConversion"/>
  </si>
  <si>
    <t>포플러</t>
    <phoneticPr fontId="3" type="noConversion"/>
  </si>
  <si>
    <t>살구
나무</t>
    <phoneticPr fontId="3" type="noConversion"/>
  </si>
  <si>
    <t>중국
단풍</t>
    <phoneticPr fontId="3" type="noConversion"/>
  </si>
  <si>
    <t>감나무</t>
    <phoneticPr fontId="3" type="noConversion"/>
  </si>
  <si>
    <t>수벽</t>
    <phoneticPr fontId="3" type="noConversion"/>
  </si>
  <si>
    <t>비고</t>
    <phoneticPr fontId="3" type="noConversion"/>
  </si>
  <si>
    <t>증가</t>
    <phoneticPr fontId="3" type="noConversion"/>
  </si>
  <si>
    <t>길이(m)</t>
    <phoneticPr fontId="3" type="noConversion"/>
  </si>
  <si>
    <t>수량</t>
    <phoneticPr fontId="3" type="noConversion"/>
  </si>
  <si>
    <t>50개노선</t>
    <phoneticPr fontId="3" type="noConversion"/>
  </si>
  <si>
    <t>비율(%)</t>
    <phoneticPr fontId="3" type="noConversion"/>
  </si>
  <si>
    <t>구월로</t>
    <phoneticPr fontId="3" type="noConversion"/>
  </si>
  <si>
    <t>독배로</t>
    <phoneticPr fontId="3" type="noConversion"/>
  </si>
  <si>
    <t>봉수대로</t>
    <phoneticPr fontId="3" type="noConversion"/>
  </si>
  <si>
    <t>연남로</t>
    <phoneticPr fontId="3" type="noConversion"/>
  </si>
  <si>
    <t>자동차정비단지</t>
    <phoneticPr fontId="3" type="noConversion"/>
  </si>
  <si>
    <t>평화시장 앞</t>
    <phoneticPr fontId="3" type="noConversion"/>
  </si>
  <si>
    <t>한나루로</t>
    <phoneticPr fontId="3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</si>
  <si>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</si>
  <si>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이팝나무</t>
    <phoneticPr fontId="3" type="noConversion"/>
  </si>
  <si>
    <t>경원대로</t>
    <phoneticPr fontId="3" type="noConversion"/>
  </si>
  <si>
    <t>구월남로</t>
    <phoneticPr fontId="3" type="noConversion"/>
  </si>
  <si>
    <t>노적산로</t>
    <phoneticPr fontId="3" type="noConversion"/>
  </si>
  <si>
    <t>독정이로</t>
    <phoneticPr fontId="3" type="noConversion"/>
  </si>
  <si>
    <t>문화로</t>
    <phoneticPr fontId="3" type="noConversion"/>
  </si>
  <si>
    <t>미추로</t>
    <phoneticPr fontId="3" type="noConversion"/>
  </si>
  <si>
    <t>미추홀대로</t>
    <phoneticPr fontId="3" type="noConversion"/>
  </si>
  <si>
    <t>방축로</t>
    <phoneticPr fontId="3" type="noConversion"/>
  </si>
  <si>
    <t>사미어린이공원 진입로</t>
    <phoneticPr fontId="3" type="noConversion"/>
  </si>
  <si>
    <t>샛골로</t>
    <phoneticPr fontId="3" type="noConversion"/>
  </si>
  <si>
    <t>석바위로</t>
    <phoneticPr fontId="3" type="noConversion"/>
  </si>
  <si>
    <t>소성로</t>
    <phoneticPr fontId="3" type="noConversion"/>
  </si>
  <si>
    <t>수봉남로</t>
    <phoneticPr fontId="3" type="noConversion"/>
  </si>
  <si>
    <t>수봉로</t>
    <phoneticPr fontId="3" type="noConversion"/>
  </si>
  <si>
    <t>수봉북로</t>
    <phoneticPr fontId="3" type="noConversion"/>
  </si>
  <si>
    <t>숙골로</t>
    <phoneticPr fontId="3" type="noConversion"/>
  </si>
  <si>
    <t>숭의로터리주변</t>
    <phoneticPr fontId="3" type="noConversion"/>
  </si>
  <si>
    <t>아암대로</t>
    <phoneticPr fontId="3" type="noConversion"/>
  </si>
  <si>
    <t>염전로</t>
    <phoneticPr fontId="3" type="noConversion"/>
  </si>
  <si>
    <t>예술로</t>
    <phoneticPr fontId="3" type="noConversion"/>
  </si>
  <si>
    <t>6공단내도로</t>
    <phoneticPr fontId="3" type="noConversion"/>
  </si>
  <si>
    <t>인주대로</t>
    <phoneticPr fontId="3" type="noConversion"/>
  </si>
  <si>
    <t>인중로</t>
    <phoneticPr fontId="3" type="noConversion"/>
  </si>
  <si>
    <t>장고개로</t>
    <phoneticPr fontId="3" type="noConversion"/>
  </si>
  <si>
    <t>장고개로42내 노선</t>
    <phoneticPr fontId="3" type="noConversion"/>
  </si>
  <si>
    <t>장천로</t>
    <phoneticPr fontId="3" type="noConversion"/>
  </si>
  <si>
    <t>제일로</t>
    <phoneticPr fontId="3" type="noConversion"/>
  </si>
  <si>
    <t>주승로</t>
    <phoneticPr fontId="3" type="noConversion"/>
  </si>
  <si>
    <t>주안동로</t>
    <phoneticPr fontId="3" type="noConversion"/>
  </si>
  <si>
    <t>주안로</t>
    <phoneticPr fontId="3" type="noConversion"/>
  </si>
  <si>
    <t>주안서로</t>
    <phoneticPr fontId="3" type="noConversion"/>
  </si>
  <si>
    <t>주안중로</t>
    <phoneticPr fontId="3" type="noConversion"/>
  </si>
  <si>
    <t>주염로</t>
    <phoneticPr fontId="3" type="noConversion"/>
  </si>
  <si>
    <t>참외전로</t>
    <phoneticPr fontId="3" type="noConversion"/>
  </si>
  <si>
    <t>토지금고내노선</t>
    <phoneticPr fontId="3" type="noConversion"/>
  </si>
  <si>
    <t>학국폴리텍Ⅱ대학    남인천캠퍼스주변    도로(제재로 뒷길)</t>
    <phoneticPr fontId="3" type="noConversion"/>
  </si>
  <si>
    <t>학익동신동a</t>
    <phoneticPr fontId="3" type="noConversion"/>
  </si>
  <si>
    <t>학익소로</t>
    <phoneticPr fontId="3" type="noConversion"/>
  </si>
  <si>
    <t>작성일 : 2018년 1월 1일 기준</t>
    <phoneticPr fontId="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</si>
</sst>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-* #,##0.00_-;\-* #,##0.00_-;_-* &quot;-&quot;_-;_-@_-"/>
    <numFmt numFmtId="177" formatCode="#,##0_ "/>
    <numFmt numFmtId="178" formatCode="#,##0_);[Red]\(#,##0\)"/>
    <numFmt numFmtId="179" formatCode="0_);[Red]\(0\)"/>
    <numFmt numFmtId="180" formatCode="0.00_);[Red]\(0.00\)"/>
  </numFmts>
  <fonts count="14">
    <font>
      <sz val="11"/>
      <color theme="1"/>
      <name val="맑은 고딕"/>
      <family val="3"/>
      <charset val="129"/>
      <scheme val="minor"/>
    </font>
    <font>
      <b/>
      <sz val="18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굴림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0"/>
      <color indexed="8"/>
      <name val="한양신명조,한컴돋움"/>
      <family val="3"/>
      <charset val="129"/>
    </font>
    <font>
      <sz val="9"/>
      <name val="돋움"/>
      <family val="3"/>
      <charset val="129"/>
    </font>
    <font>
      <sz val="9"/>
      <color indexed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FF8F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/>
    </xf>
    <xf numFmtId="41" fontId="5" fillId="2" borderId="2" xfId="1" applyFont="1" applyFill="1" applyBorder="1" applyAlignment="1">
      <alignment horizontal="center" vertical="center" wrapText="1" shrinkToFit="1"/>
    </xf>
    <xf numFmtId="176" fontId="5" fillId="2" borderId="2" xfId="1" applyNumberFormat="1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/>
    </xf>
    <xf numFmtId="41" fontId="5" fillId="3" borderId="4" xfId="1" applyFont="1" applyFill="1" applyBorder="1" applyAlignment="1">
      <alignment horizontal="center" vertical="center"/>
    </xf>
    <xf numFmtId="41" fontId="5" fillId="3" borderId="4" xfId="1" applyFont="1" applyFill="1" applyBorder="1" applyAlignment="1">
      <alignment vertical="center" wrapText="1" shrinkToFit="1"/>
    </xf>
    <xf numFmtId="176" fontId="5" fillId="3" borderId="4" xfId="1" applyNumberFormat="1" applyFont="1" applyFill="1" applyBorder="1" applyAlignment="1">
      <alignment horizontal="center" vertical="center" wrapText="1" shrinkToFit="1"/>
    </xf>
    <xf numFmtId="176" fontId="5" fillId="3" borderId="4" xfId="1" applyNumberFormat="1" applyFont="1" applyFill="1" applyBorder="1" applyAlignment="1">
      <alignment vertical="center" wrapText="1" shrinkToFit="1"/>
    </xf>
    <xf numFmtId="0" fontId="5" fillId="3" borderId="5" xfId="0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indent="1"/>
    </xf>
    <xf numFmtId="41" fontId="7" fillId="0" borderId="4" xfId="1" applyFont="1" applyBorder="1" applyAlignment="1">
      <alignment vertical="center"/>
    </xf>
    <xf numFmtId="41" fontId="7" fillId="0" borderId="4" xfId="1" applyFont="1" applyBorder="1" applyAlignment="1">
      <alignment vertical="center" wrapText="1" shrinkToFit="1"/>
    </xf>
    <xf numFmtId="176" fontId="7" fillId="0" borderId="4" xfId="1" applyNumberFormat="1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7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indent="1"/>
    </xf>
    <xf numFmtId="41" fontId="7" fillId="0" borderId="8" xfId="1" applyFont="1" applyBorder="1" applyAlignment="1">
      <alignment vertical="center"/>
    </xf>
    <xf numFmtId="41" fontId="7" fillId="0" borderId="8" xfId="1" applyFont="1" applyBorder="1" applyAlignment="1">
      <alignment vertical="center" wrapText="1" shrinkToFit="1"/>
    </xf>
    <xf numFmtId="176" fontId="7" fillId="0" borderId="8" xfId="1" applyNumberFormat="1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shrinkToFit="1"/>
    </xf>
    <xf numFmtId="0" fontId="9" fillId="0" borderId="0" xfId="0" applyFont="1" applyBorder="1" applyAlignment="1">
      <alignment vertical="center"/>
    </xf>
    <xf numFmtId="41" fontId="9" fillId="0" borderId="0" xfId="1" applyFont="1" applyBorder="1" applyAlignment="1">
      <alignment vertical="center"/>
    </xf>
    <xf numFmtId="41" fontId="9" fillId="0" borderId="0" xfId="1" applyFont="1" applyBorder="1" applyAlignment="1">
      <alignment vertical="center" wrapText="1" shrinkToFit="1"/>
    </xf>
    <xf numFmtId="176" fontId="9" fillId="0" borderId="0" xfId="1" applyNumberFormat="1" applyFont="1" applyBorder="1" applyAlignment="1">
      <alignment vertical="center" wrapText="1" shrinkToFi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/>
    </xf>
    <xf numFmtId="41" fontId="9" fillId="0" borderId="0" xfId="1" applyFont="1" applyAlignment="1">
      <alignment vertical="center"/>
    </xf>
    <xf numFmtId="41" fontId="9" fillId="0" borderId="0" xfId="1" applyFont="1" applyAlignment="1">
      <alignment vertical="center" wrapText="1" shrinkToFit="1"/>
    </xf>
    <xf numFmtId="176" fontId="9" fillId="0" borderId="0" xfId="1" applyNumberFormat="1" applyFont="1" applyAlignment="1">
      <alignment vertical="center" wrapText="1" shrinkToFit="1"/>
    </xf>
    <xf numFmtId="177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41" fontId="11" fillId="0" borderId="0" xfId="1" applyFont="1" applyAlignment="1">
      <alignment vertical="center"/>
    </xf>
    <xf numFmtId="41" fontId="11" fillId="0" borderId="0" xfId="1" applyFont="1" applyAlignment="1">
      <alignment vertical="center" wrapText="1" shrinkToFit="1"/>
    </xf>
    <xf numFmtId="176" fontId="11" fillId="0" borderId="0" xfId="1" applyNumberFormat="1" applyFont="1" applyAlignment="1">
      <alignment vertical="center" wrapText="1" shrinkToFit="1"/>
    </xf>
    <xf numFmtId="0" fontId="4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4" fillId="0" borderId="0" xfId="2" applyFont="1" applyBorder="1" applyAlignment="1">
      <alignment horizontal="center" vertical="center"/>
    </xf>
    <xf numFmtId="178" fontId="4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right" vertical="center"/>
    </xf>
    <xf numFmtId="0" fontId="4" fillId="4" borderId="10" xfId="2" applyFont="1" applyFill="1" applyBorder="1" applyAlignment="1">
      <alignment horizontal="center" vertical="center"/>
    </xf>
    <xf numFmtId="0" fontId="4" fillId="4" borderId="11" xfId="2" applyFont="1" applyFill="1" applyBorder="1" applyAlignment="1">
      <alignment horizontal="center" vertical="center"/>
    </xf>
    <xf numFmtId="0" fontId="4" fillId="4" borderId="12" xfId="2" applyFont="1" applyFill="1" applyBorder="1" applyAlignment="1">
      <alignment horizontal="center" vertical="center"/>
    </xf>
    <xf numFmtId="0" fontId="4" fillId="4" borderId="13" xfId="2" applyFont="1" applyFill="1" applyBorder="1" applyAlignment="1">
      <alignment horizontal="center" vertical="center"/>
    </xf>
    <xf numFmtId="0" fontId="4" fillId="4" borderId="14" xfId="2" applyFont="1" applyFill="1" applyBorder="1" applyAlignment="1">
      <alignment horizontal="center" vertical="center"/>
    </xf>
    <xf numFmtId="0" fontId="4" fillId="4" borderId="15" xfId="2" applyFont="1" applyFill="1" applyBorder="1" applyAlignment="1">
      <alignment horizontal="center" vertical="center" wrapText="1"/>
    </xf>
    <xf numFmtId="0" fontId="4" fillId="4" borderId="16" xfId="2" applyFont="1" applyFill="1" applyBorder="1" applyAlignment="1">
      <alignment horizontal="center" vertical="center" wrapText="1"/>
    </xf>
    <xf numFmtId="0" fontId="4" fillId="4" borderId="16" xfId="2" applyFont="1" applyFill="1" applyBorder="1" applyAlignment="1">
      <alignment horizontal="center" vertical="center"/>
    </xf>
    <xf numFmtId="0" fontId="4" fillId="4" borderId="17" xfId="2" applyFont="1" applyFill="1" applyBorder="1" applyAlignment="1">
      <alignment horizontal="center" vertical="center"/>
    </xf>
    <xf numFmtId="0" fontId="4" fillId="4" borderId="18" xfId="2" applyFont="1" applyFill="1" applyBorder="1" applyAlignment="1">
      <alignment horizontal="center" vertical="center"/>
    </xf>
    <xf numFmtId="0" fontId="4" fillId="4" borderId="19" xfId="2" applyFont="1" applyFill="1" applyBorder="1" applyAlignment="1">
      <alignment horizontal="center" vertical="center"/>
    </xf>
    <xf numFmtId="0" fontId="4" fillId="4" borderId="20" xfId="2" applyFont="1" applyFill="1" applyBorder="1" applyAlignment="1">
      <alignment horizontal="center" vertical="center"/>
    </xf>
    <xf numFmtId="0" fontId="4" fillId="4" borderId="21" xfId="2" applyFont="1" applyFill="1" applyBorder="1" applyAlignment="1">
      <alignment horizontal="center" vertical="center"/>
    </xf>
    <xf numFmtId="0" fontId="4" fillId="4" borderId="22" xfId="2" applyFont="1" applyFill="1" applyBorder="1" applyAlignment="1">
      <alignment horizontal="center" vertical="center" wrapText="1"/>
    </xf>
    <xf numFmtId="0" fontId="4" fillId="4" borderId="23" xfId="2" applyFont="1" applyFill="1" applyBorder="1" applyAlignment="1">
      <alignment horizontal="center" vertical="center" wrapText="1"/>
    </xf>
    <xf numFmtId="0" fontId="4" fillId="4" borderId="23" xfId="2" applyFont="1" applyFill="1" applyBorder="1" applyAlignment="1">
      <alignment horizontal="center" vertical="center"/>
    </xf>
    <xf numFmtId="0" fontId="4" fillId="4" borderId="24" xfId="2" applyFont="1" applyFill="1" applyBorder="1" applyAlignment="1">
      <alignment horizontal="center" vertical="center"/>
    </xf>
    <xf numFmtId="0" fontId="4" fillId="4" borderId="25" xfId="2" applyFont="1" applyFill="1" applyBorder="1" applyAlignment="1">
      <alignment horizontal="center" vertical="center"/>
    </xf>
    <xf numFmtId="0" fontId="4" fillId="4" borderId="26" xfId="2" applyFont="1" applyFill="1" applyBorder="1" applyAlignment="1">
      <alignment horizontal="center" vertical="center"/>
    </xf>
    <xf numFmtId="0" fontId="7" fillId="5" borderId="27" xfId="2" applyFont="1" applyFill="1" applyBorder="1" applyAlignment="1">
      <alignment horizontal="center" vertical="center"/>
    </xf>
    <xf numFmtId="0" fontId="4" fillId="5" borderId="28" xfId="2" applyFont="1" applyFill="1" applyBorder="1" applyAlignment="1">
      <alignment horizontal="left" vertical="center" indent="1"/>
    </xf>
    <xf numFmtId="0" fontId="4" fillId="5" borderId="29" xfId="2" applyFont="1" applyFill="1" applyBorder="1" applyAlignment="1">
      <alignment vertical="center"/>
    </xf>
    <xf numFmtId="178" fontId="4" fillId="5" borderId="30" xfId="2" applyNumberFormat="1" applyFont="1" applyFill="1" applyBorder="1" applyAlignment="1">
      <alignment vertical="center"/>
    </xf>
    <xf numFmtId="0" fontId="4" fillId="5" borderId="31" xfId="2" applyFont="1" applyFill="1" applyBorder="1" applyAlignment="1">
      <alignment vertical="center"/>
    </xf>
    <xf numFmtId="178" fontId="7" fillId="5" borderId="28" xfId="2" applyNumberFormat="1" applyFont="1" applyFill="1" applyBorder="1" applyAlignment="1">
      <alignment vertical="center"/>
    </xf>
    <xf numFmtId="178" fontId="7" fillId="5" borderId="29" xfId="2" applyNumberFormat="1" applyFont="1" applyFill="1" applyBorder="1" applyAlignment="1">
      <alignment horizontal="right" vertical="center"/>
    </xf>
    <xf numFmtId="178" fontId="7" fillId="5" borderId="30" xfId="2" applyNumberFormat="1" applyFont="1" applyFill="1" applyBorder="1" applyAlignment="1">
      <alignment horizontal="right" vertical="center"/>
    </xf>
    <xf numFmtId="178" fontId="7" fillId="5" borderId="32" xfId="2" applyNumberFormat="1" applyFont="1" applyFill="1" applyBorder="1" applyAlignment="1">
      <alignment horizontal="right" vertical="center"/>
    </xf>
    <xf numFmtId="178" fontId="7" fillId="5" borderId="33" xfId="2" applyNumberFormat="1" applyFont="1" applyFill="1" applyBorder="1" applyAlignment="1">
      <alignment horizontal="right" vertical="center"/>
    </xf>
    <xf numFmtId="178" fontId="7" fillId="5" borderId="34" xfId="2" applyNumberFormat="1" applyFont="1" applyFill="1" applyBorder="1" applyAlignment="1">
      <alignment horizontal="right" vertical="center"/>
    </xf>
    <xf numFmtId="178" fontId="7" fillId="0" borderId="0" xfId="2" applyNumberFormat="1" applyFont="1" applyAlignment="1">
      <alignment vertical="center"/>
    </xf>
    <xf numFmtId="0" fontId="7" fillId="5" borderId="35" xfId="2" applyFont="1" applyFill="1" applyBorder="1" applyAlignment="1">
      <alignment horizontal="center" vertical="center"/>
    </xf>
    <xf numFmtId="0" fontId="4" fillId="5" borderId="36" xfId="2" applyFont="1" applyFill="1" applyBorder="1" applyAlignment="1">
      <alignment horizontal="left" vertical="center" indent="1"/>
    </xf>
    <xf numFmtId="0" fontId="4" fillId="5" borderId="37" xfId="2" applyFont="1" applyFill="1" applyBorder="1" applyAlignment="1">
      <alignment vertical="center"/>
    </xf>
    <xf numFmtId="0" fontId="4" fillId="5" borderId="38" xfId="2" applyFont="1" applyFill="1" applyBorder="1" applyAlignment="1">
      <alignment vertical="center"/>
    </xf>
    <xf numFmtId="0" fontId="4" fillId="5" borderId="39" xfId="2" applyFont="1" applyFill="1" applyBorder="1" applyAlignment="1">
      <alignment vertical="center"/>
    </xf>
    <xf numFmtId="179" fontId="7" fillId="5" borderId="36" xfId="2" applyNumberFormat="1" applyFont="1" applyFill="1" applyBorder="1" applyAlignment="1">
      <alignment vertical="center"/>
    </xf>
    <xf numFmtId="180" fontId="7" fillId="5" borderId="37" xfId="2" applyNumberFormat="1" applyFont="1" applyFill="1" applyBorder="1" applyAlignment="1">
      <alignment horizontal="right" vertical="center"/>
    </xf>
    <xf numFmtId="180" fontId="7" fillId="5" borderId="38" xfId="2" applyNumberFormat="1" applyFont="1" applyFill="1" applyBorder="1" applyAlignment="1">
      <alignment horizontal="right" vertical="center"/>
    </xf>
    <xf numFmtId="180" fontId="7" fillId="5" borderId="39" xfId="2" applyNumberFormat="1" applyFont="1" applyFill="1" applyBorder="1" applyAlignment="1">
      <alignment horizontal="right" vertical="center"/>
    </xf>
    <xf numFmtId="180" fontId="7" fillId="5" borderId="40" xfId="2" applyNumberFormat="1" applyFont="1" applyFill="1" applyBorder="1" applyAlignment="1">
      <alignment horizontal="right" vertical="center"/>
    </xf>
    <xf numFmtId="0" fontId="7" fillId="0" borderId="35" xfId="2" applyFont="1" applyBorder="1" applyAlignment="1">
      <alignment horizontal="center" vertical="center"/>
    </xf>
    <xf numFmtId="0" fontId="7" fillId="6" borderId="36" xfId="2" applyFont="1" applyFill="1" applyBorder="1" applyAlignment="1">
      <alignment horizontal="left" vertical="center" indent="1"/>
    </xf>
    <xf numFmtId="0" fontId="7" fillId="0" borderId="37" xfId="2" applyFont="1" applyFill="1" applyBorder="1" applyAlignment="1">
      <alignment vertical="center"/>
    </xf>
    <xf numFmtId="178" fontId="7" fillId="0" borderId="38" xfId="2" applyNumberFormat="1" applyFont="1" applyFill="1" applyBorder="1" applyAlignment="1">
      <alignment vertical="center"/>
    </xf>
    <xf numFmtId="0" fontId="7" fillId="0" borderId="39" xfId="2" applyFont="1" applyFill="1" applyBorder="1" applyAlignment="1">
      <alignment vertical="center"/>
    </xf>
    <xf numFmtId="178" fontId="7" fillId="0" borderId="36" xfId="2" applyNumberFormat="1" applyFont="1" applyFill="1" applyBorder="1" applyAlignment="1">
      <alignment vertical="center"/>
    </xf>
    <xf numFmtId="178" fontId="7" fillId="0" borderId="37" xfId="2" applyNumberFormat="1" applyFont="1" applyFill="1" applyBorder="1" applyAlignment="1">
      <alignment horizontal="right" vertical="center"/>
    </xf>
    <xf numFmtId="178" fontId="7" fillId="0" borderId="38" xfId="2" applyNumberFormat="1" applyFont="1" applyFill="1" applyBorder="1" applyAlignment="1">
      <alignment horizontal="right" vertical="center"/>
    </xf>
    <xf numFmtId="178" fontId="7" fillId="0" borderId="39" xfId="2" applyNumberFormat="1" applyFont="1" applyFill="1" applyBorder="1" applyAlignment="1">
      <alignment horizontal="right" vertical="center"/>
    </xf>
    <xf numFmtId="178" fontId="7" fillId="0" borderId="40" xfId="2" applyNumberFormat="1" applyFont="1" applyFill="1" applyBorder="1" applyAlignment="1">
      <alignment horizontal="right" vertical="center"/>
    </xf>
    <xf numFmtId="0" fontId="7" fillId="0" borderId="37" xfId="2" applyFont="1" applyBorder="1" applyAlignment="1">
      <alignment vertical="center"/>
    </xf>
    <xf numFmtId="0" fontId="7" fillId="0" borderId="39" xfId="2" applyFont="1" applyBorder="1" applyAlignment="1">
      <alignment vertical="center"/>
    </xf>
    <xf numFmtId="178" fontId="7" fillId="0" borderId="37" xfId="2" applyNumberFormat="1" applyFont="1" applyBorder="1" applyAlignment="1">
      <alignment horizontal="right" vertical="center"/>
    </xf>
    <xf numFmtId="178" fontId="7" fillId="0" borderId="38" xfId="2" applyNumberFormat="1" applyFont="1" applyBorder="1" applyAlignment="1">
      <alignment horizontal="right" vertical="center"/>
    </xf>
    <xf numFmtId="178" fontId="7" fillId="0" borderId="40" xfId="2" applyNumberFormat="1" applyFont="1" applyBorder="1" applyAlignment="1">
      <alignment horizontal="right" vertical="center"/>
    </xf>
    <xf numFmtId="178" fontId="7" fillId="0" borderId="39" xfId="2" applyNumberFormat="1" applyFont="1" applyBorder="1" applyAlignment="1">
      <alignment horizontal="right" vertical="center"/>
    </xf>
    <xf numFmtId="0" fontId="7" fillId="6" borderId="36" xfId="2" applyFont="1" applyFill="1" applyBorder="1" applyAlignment="1">
      <alignment horizontal="left" vertical="center" indent="1" shrinkToFit="1"/>
    </xf>
    <xf numFmtId="178" fontId="7" fillId="0" borderId="37" xfId="2" applyNumberFormat="1" applyFont="1" applyBorder="1" applyAlignment="1">
      <alignment vertical="center"/>
    </xf>
    <xf numFmtId="178" fontId="7" fillId="0" borderId="38" xfId="2" applyNumberFormat="1" applyFont="1" applyBorder="1" applyAlignment="1">
      <alignment vertical="center"/>
    </xf>
    <xf numFmtId="178" fontId="7" fillId="0" borderId="39" xfId="2" applyNumberFormat="1" applyFont="1" applyFill="1" applyBorder="1" applyAlignment="1">
      <alignment vertical="center"/>
    </xf>
    <xf numFmtId="178" fontId="7" fillId="0" borderId="40" xfId="2" applyNumberFormat="1" applyFont="1" applyBorder="1" applyAlignment="1">
      <alignment vertical="center"/>
    </xf>
    <xf numFmtId="0" fontId="7" fillId="0" borderId="0" xfId="2" applyFont="1" applyFill="1" applyAlignment="1">
      <alignment vertical="center"/>
    </xf>
    <xf numFmtId="0" fontId="3" fillId="6" borderId="36" xfId="2" applyFont="1" applyFill="1" applyBorder="1" applyAlignment="1">
      <alignment horizontal="left" vertical="center" wrapText="1" indent="1"/>
    </xf>
    <xf numFmtId="0" fontId="7" fillId="0" borderId="41" xfId="2" applyFont="1" applyBorder="1" applyAlignment="1">
      <alignment horizontal="center" vertical="center"/>
    </xf>
    <xf numFmtId="0" fontId="7" fillId="6" borderId="42" xfId="2" applyFont="1" applyFill="1" applyBorder="1" applyAlignment="1">
      <alignment horizontal="left" vertical="center" indent="1"/>
    </xf>
    <xf numFmtId="0" fontId="7" fillId="0" borderId="43" xfId="2" applyFont="1" applyBorder="1" applyAlignment="1">
      <alignment vertical="center"/>
    </xf>
    <xf numFmtId="178" fontId="7" fillId="0" borderId="44" xfId="2" applyNumberFormat="1" applyFont="1" applyFill="1" applyBorder="1" applyAlignment="1">
      <alignment vertical="center"/>
    </xf>
    <xf numFmtId="0" fontId="7" fillId="0" borderId="25" xfId="2" applyFont="1" applyBorder="1" applyAlignment="1">
      <alignment vertical="center"/>
    </xf>
    <xf numFmtId="178" fontId="7" fillId="0" borderId="42" xfId="2" applyNumberFormat="1" applyFont="1" applyFill="1" applyBorder="1" applyAlignment="1">
      <alignment vertical="center"/>
    </xf>
    <xf numFmtId="178" fontId="7" fillId="0" borderId="43" xfId="2" applyNumberFormat="1" applyFont="1" applyBorder="1" applyAlignment="1">
      <alignment horizontal="right" vertical="center"/>
    </xf>
    <xf numFmtId="178" fontId="7" fillId="0" borderId="44" xfId="2" applyNumberFormat="1" applyFont="1" applyBorder="1" applyAlignment="1">
      <alignment horizontal="right" vertical="center"/>
    </xf>
    <xf numFmtId="178" fontId="7" fillId="0" borderId="25" xfId="2" applyNumberFormat="1" applyFont="1" applyFill="1" applyBorder="1" applyAlignment="1">
      <alignment horizontal="right" vertical="center"/>
    </xf>
    <xf numFmtId="178" fontId="7" fillId="0" borderId="45" xfId="2" applyNumberFormat="1" applyFont="1" applyFill="1" applyBorder="1" applyAlignment="1">
      <alignment horizontal="right" vertical="center"/>
    </xf>
    <xf numFmtId="178" fontId="7" fillId="0" borderId="46" xfId="2" applyNumberFormat="1" applyFont="1" applyBorder="1" applyAlignment="1">
      <alignment horizontal="right" vertical="center"/>
    </xf>
    <xf numFmtId="0" fontId="4" fillId="4" borderId="47" xfId="2" applyFont="1" applyFill="1" applyBorder="1" applyAlignment="1">
      <alignment horizontal="center" vertical="center"/>
    </xf>
    <xf numFmtId="0" fontId="4" fillId="4" borderId="33" xfId="2" applyFont="1" applyFill="1" applyBorder="1" applyAlignment="1">
      <alignment horizontal="center" vertical="center"/>
    </xf>
    <xf numFmtId="0" fontId="4" fillId="4" borderId="44" xfId="2" applyFont="1" applyFill="1" applyBorder="1" applyAlignment="1">
      <alignment horizontal="center" vertical="center"/>
    </xf>
    <xf numFmtId="0" fontId="4" fillId="4" borderId="45" xfId="2" applyFont="1" applyFill="1" applyBorder="1" applyAlignment="1">
      <alignment horizontal="center" vertical="center"/>
    </xf>
    <xf numFmtId="178" fontId="7" fillId="5" borderId="31" xfId="2" applyNumberFormat="1" applyFont="1" applyFill="1" applyBorder="1" applyAlignment="1">
      <alignment horizontal="right" vertical="center"/>
    </xf>
    <xf numFmtId="178" fontId="7" fillId="0" borderId="39" xfId="2" applyNumberFormat="1" applyFont="1" applyBorder="1" applyAlignment="1">
      <alignment vertical="center"/>
    </xf>
    <xf numFmtId="178" fontId="7" fillId="0" borderId="25" xfId="2" applyNumberFormat="1" applyFont="1" applyBorder="1" applyAlignment="1">
      <alignment horizontal="right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6"/>
  <sheetViews>
    <sheetView tabSelected="1" zoomScaleNormal="10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F5" sqref="F5"/>
    </sheetView>
  </sheetViews>
  <sheetFormatPr defaultColWidth="7" defaultRowHeight="12"/>
  <cols>
    <col min="1" max="1" width="7" style="63" customWidth="1"/>
    <col min="2" max="2" width="15.5" style="63" customWidth="1"/>
    <col min="3" max="3" width="5" style="63" hidden="1" customWidth="1"/>
    <col min="4" max="4" width="7.125" style="63" hidden="1" customWidth="1"/>
    <col min="5" max="5" width="6" style="63" hidden="1" customWidth="1"/>
    <col min="6" max="15" width="8.75" style="63" customWidth="1"/>
    <col min="16" max="17" width="8.875" style="63" customWidth="1"/>
    <col min="18" max="18" width="7.25" style="63" customWidth="1"/>
    <col min="19" max="19" width="8.25" style="63" customWidth="1"/>
    <col min="20" max="20" width="6" style="63" customWidth="1"/>
    <col min="21" max="21" width="0" style="63" hidden="1" customWidth="1"/>
    <col min="22" max="16384" width="7" style="63"/>
  </cols>
  <sheetData>
    <row r="1" spans="1:21" ht="31.5" customHeight="1">
      <c r="A1" s="62" t="s">
        <v>92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</row>
    <row r="2" spans="1:21" ht="21" customHeight="1" thickBot="1">
      <c r="B2" s="64"/>
      <c r="C2" s="64"/>
      <c r="D2" s="64"/>
      <c r="E2" s="64"/>
      <c r="F2" s="64"/>
      <c r="G2" s="65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6" t="s">
        <v>158</v>
      </c>
      <c r="T2" s="64"/>
    </row>
    <row r="3" spans="1:21" ht="20.100000000000001" customHeight="1" thickBot="1">
      <c r="A3" s="67" t="s">
        <v>93</v>
      </c>
      <c r="B3" s="68" t="s">
        <v>0</v>
      </c>
      <c r="C3" s="69"/>
      <c r="D3" s="70"/>
      <c r="E3" s="71"/>
      <c r="F3" s="68">
        <v>2018</v>
      </c>
      <c r="G3" s="72" t="s">
        <v>94</v>
      </c>
      <c r="H3" s="73" t="s">
        <v>95</v>
      </c>
      <c r="I3" s="73" t="s">
        <v>96</v>
      </c>
      <c r="J3" s="74" t="s">
        <v>97</v>
      </c>
      <c r="K3" s="74" t="s">
        <v>98</v>
      </c>
      <c r="L3" s="74" t="s">
        <v>99</v>
      </c>
      <c r="M3" s="74" t="s">
        <v>100</v>
      </c>
      <c r="N3" s="73" t="s">
        <v>101</v>
      </c>
      <c r="O3" s="73" t="s">
        <v>102</v>
      </c>
      <c r="P3" s="142" t="s">
        <v>103</v>
      </c>
      <c r="Q3" s="143" t="s">
        <v>119</v>
      </c>
      <c r="R3" s="75" t="s">
        <v>104</v>
      </c>
      <c r="S3" s="76"/>
      <c r="T3" s="77" t="s">
        <v>105</v>
      </c>
    </row>
    <row r="4" spans="1:21" ht="20.100000000000001" customHeight="1" thickBot="1">
      <c r="A4" s="78"/>
      <c r="B4" s="79"/>
      <c r="C4" s="69">
        <v>2007</v>
      </c>
      <c r="D4" s="70"/>
      <c r="E4" s="71" t="s">
        <v>106</v>
      </c>
      <c r="F4" s="79"/>
      <c r="G4" s="80"/>
      <c r="H4" s="81"/>
      <c r="I4" s="81"/>
      <c r="J4" s="82"/>
      <c r="K4" s="82"/>
      <c r="L4" s="82"/>
      <c r="M4" s="82"/>
      <c r="N4" s="81"/>
      <c r="O4" s="81"/>
      <c r="P4" s="144"/>
      <c r="Q4" s="145"/>
      <c r="R4" s="83" t="s">
        <v>107</v>
      </c>
      <c r="S4" s="84" t="s">
        <v>108</v>
      </c>
      <c r="T4" s="85"/>
    </row>
    <row r="5" spans="1:21" ht="20.100000000000001" customHeight="1">
      <c r="A5" s="86" t="s">
        <v>109</v>
      </c>
      <c r="B5" s="87" t="s">
        <v>8</v>
      </c>
      <c r="C5" s="88"/>
      <c r="D5" s="89" t="e">
        <f>SUM(D7:D56)</f>
        <v>#REF!</v>
      </c>
      <c r="E5" s="90"/>
      <c r="F5" s="91">
        <f>SUM(F7:F56)</f>
        <v>14276</v>
      </c>
      <c r="G5" s="92">
        <f t="shared" ref="G5:S5" si="0">SUM(G7:G56)</f>
        <v>8106</v>
      </c>
      <c r="H5" s="93">
        <f t="shared" si="0"/>
        <v>2075</v>
      </c>
      <c r="I5" s="93">
        <f t="shared" si="0"/>
        <v>1292</v>
      </c>
      <c r="J5" s="93">
        <f t="shared" si="0"/>
        <v>202</v>
      </c>
      <c r="K5" s="93">
        <f t="shared" si="0"/>
        <v>1135</v>
      </c>
      <c r="L5" s="93">
        <f t="shared" si="0"/>
        <v>1137</v>
      </c>
      <c r="M5" s="93">
        <f t="shared" si="0"/>
        <v>24</v>
      </c>
      <c r="N5" s="93">
        <f t="shared" si="0"/>
        <v>66</v>
      </c>
      <c r="O5" s="93">
        <f t="shared" si="0"/>
        <v>46</v>
      </c>
      <c r="P5" s="93">
        <f t="shared" si="0"/>
        <v>140</v>
      </c>
      <c r="Q5" s="146">
        <v>53</v>
      </c>
      <c r="R5" s="94">
        <f t="shared" si="0"/>
        <v>18521.3</v>
      </c>
      <c r="S5" s="95">
        <f t="shared" si="0"/>
        <v>296340</v>
      </c>
      <c r="T5" s="96"/>
      <c r="U5" s="97"/>
    </row>
    <row r="6" spans="1:21" ht="20.100000000000001" customHeight="1">
      <c r="A6" s="98"/>
      <c r="B6" s="99" t="s">
        <v>110</v>
      </c>
      <c r="C6" s="100"/>
      <c r="D6" s="101"/>
      <c r="E6" s="102"/>
      <c r="F6" s="103">
        <f t="shared" ref="F6" si="1">SUM(G6:P6)</f>
        <v>99.628747548332854</v>
      </c>
      <c r="G6" s="104">
        <f>(G5/F5)*100</f>
        <v>56.780610815354436</v>
      </c>
      <c r="H6" s="105">
        <f>(H5/F5)*100</f>
        <v>14.534883720930234</v>
      </c>
      <c r="I6" s="105">
        <f>(I5/F5)*100</f>
        <v>9.0501541047912575</v>
      </c>
      <c r="J6" s="105">
        <f>(J5/F5)*100</f>
        <v>1.4149621742785092</v>
      </c>
      <c r="K6" s="105">
        <f>(K5/F5)*100</f>
        <v>7.9504062762678611</v>
      </c>
      <c r="L6" s="105">
        <f>(L5/F5)*100</f>
        <v>7.9644158027458669</v>
      </c>
      <c r="M6" s="105">
        <f>(M5/F5)*100</f>
        <v>0.1681143177360605</v>
      </c>
      <c r="N6" s="105">
        <f>(N5/F5)*100</f>
        <v>0.46231437377416645</v>
      </c>
      <c r="O6" s="105">
        <f>(O5/F5)*100</f>
        <v>0.32221910899411599</v>
      </c>
      <c r="P6" s="105">
        <f>(P5/F5)*100</f>
        <v>0.98066685346035309</v>
      </c>
      <c r="Q6" s="105">
        <f>(Q5/F5)*100</f>
        <v>0.37125245166713366</v>
      </c>
      <c r="R6" s="106"/>
      <c r="S6" s="106"/>
      <c r="T6" s="107"/>
      <c r="U6" s="63">
        <f>SUM(U7:U56)</f>
        <v>11124</v>
      </c>
    </row>
    <row r="7" spans="1:21" ht="20.100000000000001" customHeight="1">
      <c r="A7" s="108">
        <v>1</v>
      </c>
      <c r="B7" s="109" t="s">
        <v>120</v>
      </c>
      <c r="C7" s="110">
        <v>636</v>
      </c>
      <c r="D7" s="111">
        <v>636</v>
      </c>
      <c r="E7" s="112"/>
      <c r="F7" s="113">
        <f>SUM(G7:Q7)</f>
        <v>652</v>
      </c>
      <c r="G7" s="114">
        <v>397</v>
      </c>
      <c r="H7" s="115">
        <v>146</v>
      </c>
      <c r="I7" s="115">
        <v>43</v>
      </c>
      <c r="J7" s="115"/>
      <c r="K7" s="115"/>
      <c r="L7" s="115"/>
      <c r="M7" s="115"/>
      <c r="N7" s="115">
        <v>66</v>
      </c>
      <c r="O7" s="115"/>
      <c r="P7" s="115"/>
      <c r="Q7" s="116"/>
      <c r="R7" s="116">
        <f>1134-6-2.5</f>
        <v>1125.5</v>
      </c>
      <c r="S7" s="116">
        <f>INT(R7*16)</f>
        <v>18008</v>
      </c>
      <c r="T7" s="117"/>
      <c r="U7" s="63">
        <f>ROUNDUP((R7*0.6),0)</f>
        <v>676</v>
      </c>
    </row>
    <row r="8" spans="1:21" ht="20.100000000000001" customHeight="1">
      <c r="A8" s="108">
        <v>2</v>
      </c>
      <c r="B8" s="109" t="s">
        <v>14</v>
      </c>
      <c r="C8" s="118">
        <v>868</v>
      </c>
      <c r="D8" s="111">
        <v>868</v>
      </c>
      <c r="E8" s="119">
        <v>4</v>
      </c>
      <c r="F8" s="113">
        <f t="shared" ref="F8:F14" si="2">SUM(G8:Q8)</f>
        <v>723</v>
      </c>
      <c r="G8" s="120">
        <v>192</v>
      </c>
      <c r="H8" s="115">
        <v>410</v>
      </c>
      <c r="I8" s="121"/>
      <c r="J8" s="121">
        <v>121</v>
      </c>
      <c r="K8" s="121"/>
      <c r="L8" s="121"/>
      <c r="M8" s="121"/>
      <c r="N8" s="121"/>
      <c r="O8" s="121"/>
      <c r="P8" s="121"/>
      <c r="Q8" s="123"/>
      <c r="R8" s="116">
        <v>1872</v>
      </c>
      <c r="S8" s="116">
        <f>INT(R8*16)</f>
        <v>29952</v>
      </c>
      <c r="T8" s="122"/>
      <c r="U8" s="63">
        <f t="shared" ref="U8:U56" si="3">ROUNDUP((R8*0.6),0)</f>
        <v>1124</v>
      </c>
    </row>
    <row r="9" spans="1:21" ht="20.100000000000001" customHeight="1">
      <c r="A9" s="108">
        <v>3</v>
      </c>
      <c r="B9" s="109" t="s">
        <v>121</v>
      </c>
      <c r="C9" s="118">
        <v>104</v>
      </c>
      <c r="D9" s="111" t="e">
        <f>F9+#REF!+E9</f>
        <v>#REF!</v>
      </c>
      <c r="E9" s="119"/>
      <c r="F9" s="113">
        <f t="shared" si="2"/>
        <v>103</v>
      </c>
      <c r="G9" s="120">
        <v>55</v>
      </c>
      <c r="H9" s="121"/>
      <c r="I9" s="121"/>
      <c r="J9" s="121"/>
      <c r="K9" s="121"/>
      <c r="L9" s="121"/>
      <c r="M9" s="121"/>
      <c r="N9" s="121"/>
      <c r="O9" s="121"/>
      <c r="P9" s="121">
        <v>48</v>
      </c>
      <c r="Q9" s="123"/>
      <c r="R9" s="116"/>
      <c r="S9" s="123"/>
      <c r="T9" s="122"/>
      <c r="U9" s="63">
        <f t="shared" si="3"/>
        <v>0</v>
      </c>
    </row>
    <row r="10" spans="1:21" ht="20.100000000000001" customHeight="1">
      <c r="A10" s="108">
        <v>4</v>
      </c>
      <c r="B10" s="109" t="s">
        <v>111</v>
      </c>
      <c r="C10" s="118">
        <v>64</v>
      </c>
      <c r="D10" s="111" t="e">
        <f>F10+#REF!+E10</f>
        <v>#REF!</v>
      </c>
      <c r="E10" s="119"/>
      <c r="F10" s="113">
        <f t="shared" si="2"/>
        <v>64</v>
      </c>
      <c r="G10" s="120">
        <v>9</v>
      </c>
      <c r="H10" s="121"/>
      <c r="I10" s="121"/>
      <c r="J10" s="121">
        <v>55</v>
      </c>
      <c r="K10" s="121"/>
      <c r="L10" s="121"/>
      <c r="M10" s="121"/>
      <c r="N10" s="121"/>
      <c r="O10" s="121"/>
      <c r="P10" s="121"/>
      <c r="Q10" s="123"/>
      <c r="R10" s="116">
        <v>171</v>
      </c>
      <c r="S10" s="116">
        <f>INT(R10*16)</f>
        <v>2736</v>
      </c>
      <c r="T10" s="122"/>
      <c r="U10" s="63">
        <f t="shared" si="3"/>
        <v>103</v>
      </c>
    </row>
    <row r="11" spans="1:21" ht="20.100000000000001" customHeight="1">
      <c r="A11" s="108">
        <v>5</v>
      </c>
      <c r="B11" s="109" t="s">
        <v>122</v>
      </c>
      <c r="C11" s="118">
        <v>215</v>
      </c>
      <c r="D11" s="111">
        <v>215</v>
      </c>
      <c r="E11" s="119">
        <v>43</v>
      </c>
      <c r="F11" s="113">
        <f t="shared" si="2"/>
        <v>228</v>
      </c>
      <c r="G11" s="120">
        <v>19</v>
      </c>
      <c r="H11" s="121"/>
      <c r="I11" s="121">
        <v>25</v>
      </c>
      <c r="J11" s="121"/>
      <c r="K11" s="121">
        <v>51</v>
      </c>
      <c r="L11" s="121">
        <v>87</v>
      </c>
      <c r="M11" s="121"/>
      <c r="N11" s="121"/>
      <c r="O11" s="121">
        <v>46</v>
      </c>
      <c r="P11" s="121"/>
      <c r="Q11" s="123"/>
      <c r="R11" s="116">
        <v>43</v>
      </c>
      <c r="S11" s="116">
        <f>INT(R11*16)</f>
        <v>688</v>
      </c>
      <c r="T11" s="122"/>
      <c r="U11" s="63">
        <f t="shared" si="3"/>
        <v>26</v>
      </c>
    </row>
    <row r="12" spans="1:21" ht="20.100000000000001" customHeight="1">
      <c r="A12" s="108">
        <v>6</v>
      </c>
      <c r="B12" s="109" t="s">
        <v>112</v>
      </c>
      <c r="C12" s="118">
        <v>587</v>
      </c>
      <c r="D12" s="111">
        <v>587</v>
      </c>
      <c r="E12" s="119"/>
      <c r="F12" s="113">
        <f t="shared" si="2"/>
        <v>577</v>
      </c>
      <c r="G12" s="120">
        <v>284</v>
      </c>
      <c r="H12" s="121">
        <f>228-44</f>
        <v>184</v>
      </c>
      <c r="I12" s="121">
        <v>35</v>
      </c>
      <c r="J12" s="121"/>
      <c r="K12" s="121"/>
      <c r="L12" s="121"/>
      <c r="M12" s="121">
        <v>21</v>
      </c>
      <c r="N12" s="121"/>
      <c r="O12" s="121"/>
      <c r="P12" s="121"/>
      <c r="Q12" s="123">
        <v>53</v>
      </c>
      <c r="R12" s="116">
        <v>1227</v>
      </c>
      <c r="S12" s="116">
        <f>INT(R12*16)</f>
        <v>19632</v>
      </c>
      <c r="T12" s="122"/>
      <c r="U12" s="63">
        <f t="shared" si="3"/>
        <v>737</v>
      </c>
    </row>
    <row r="13" spans="1:21" ht="20.100000000000001" customHeight="1">
      <c r="A13" s="108">
        <v>7</v>
      </c>
      <c r="B13" s="109" t="s">
        <v>123</v>
      </c>
      <c r="C13" s="118">
        <v>157</v>
      </c>
      <c r="D13" s="111">
        <v>187</v>
      </c>
      <c r="E13" s="119">
        <v>1</v>
      </c>
      <c r="F13" s="113">
        <f t="shared" si="2"/>
        <v>152</v>
      </c>
      <c r="G13" s="120">
        <v>128</v>
      </c>
      <c r="H13" s="121">
        <v>24</v>
      </c>
      <c r="I13" s="121"/>
      <c r="J13" s="121"/>
      <c r="K13" s="121"/>
      <c r="L13" s="121"/>
      <c r="M13" s="121"/>
      <c r="N13" s="121"/>
      <c r="O13" s="121"/>
      <c r="P13" s="121"/>
      <c r="Q13" s="123"/>
      <c r="R13" s="116"/>
      <c r="S13" s="123"/>
      <c r="T13" s="122"/>
      <c r="U13" s="63">
        <f t="shared" si="3"/>
        <v>0</v>
      </c>
    </row>
    <row r="14" spans="1:21" ht="20.100000000000001" customHeight="1">
      <c r="A14" s="108">
        <v>8</v>
      </c>
      <c r="B14" s="109" t="s">
        <v>39</v>
      </c>
      <c r="C14" s="118">
        <v>558</v>
      </c>
      <c r="D14" s="111">
        <v>558</v>
      </c>
      <c r="E14" s="119"/>
      <c r="F14" s="113">
        <f t="shared" si="2"/>
        <v>1050</v>
      </c>
      <c r="G14" s="120">
        <v>217</v>
      </c>
      <c r="H14" s="121">
        <v>75</v>
      </c>
      <c r="I14" s="121">
        <v>376</v>
      </c>
      <c r="J14" s="121"/>
      <c r="K14" s="121">
        <v>174</v>
      </c>
      <c r="L14" s="121">
        <v>208</v>
      </c>
      <c r="M14" s="121"/>
      <c r="N14" s="121"/>
      <c r="O14" s="121"/>
      <c r="P14" s="121"/>
      <c r="Q14" s="123"/>
      <c r="R14" s="116">
        <f>657-3.5-4</f>
        <v>649.5</v>
      </c>
      <c r="S14" s="116">
        <f>INT(R14*16)</f>
        <v>10392</v>
      </c>
      <c r="T14" s="122"/>
      <c r="U14" s="63">
        <f t="shared" si="3"/>
        <v>390</v>
      </c>
    </row>
    <row r="15" spans="1:21" ht="20.100000000000001" customHeight="1">
      <c r="A15" s="108">
        <v>9</v>
      </c>
      <c r="B15" s="109" t="s">
        <v>124</v>
      </c>
      <c r="C15" s="118">
        <v>108</v>
      </c>
      <c r="D15" s="111" t="e">
        <f>F15+#REF!+E15</f>
        <v>#REF!</v>
      </c>
      <c r="E15" s="119"/>
      <c r="F15" s="113">
        <f t="shared" ref="F15:F56" si="4">SUM(G15:Q15)</f>
        <v>108</v>
      </c>
      <c r="G15" s="120"/>
      <c r="H15" s="121"/>
      <c r="I15" s="121">
        <v>108</v>
      </c>
      <c r="J15" s="121"/>
      <c r="K15" s="121"/>
      <c r="L15" s="121"/>
      <c r="M15" s="121"/>
      <c r="N15" s="121"/>
      <c r="O15" s="121"/>
      <c r="P15" s="121"/>
      <c r="Q15" s="123"/>
      <c r="R15" s="116"/>
      <c r="S15" s="123"/>
      <c r="T15" s="122"/>
      <c r="U15" s="63">
        <f t="shared" si="3"/>
        <v>0</v>
      </c>
    </row>
    <row r="16" spans="1:21" ht="20.100000000000001" customHeight="1">
      <c r="A16" s="108">
        <v>10</v>
      </c>
      <c r="B16" s="109" t="s">
        <v>125</v>
      </c>
      <c r="C16" s="110">
        <v>114</v>
      </c>
      <c r="D16" s="111" t="e">
        <f>F16+#REF!+E16</f>
        <v>#REF!</v>
      </c>
      <c r="E16" s="112"/>
      <c r="F16" s="113">
        <f t="shared" si="4"/>
        <v>110</v>
      </c>
      <c r="G16" s="120">
        <v>110</v>
      </c>
      <c r="H16" s="121"/>
      <c r="I16" s="121"/>
      <c r="J16" s="121"/>
      <c r="K16" s="121"/>
      <c r="L16" s="121"/>
      <c r="M16" s="121"/>
      <c r="N16" s="121"/>
      <c r="O16" s="121"/>
      <c r="P16" s="121"/>
      <c r="Q16" s="123"/>
      <c r="R16" s="116"/>
      <c r="S16" s="123"/>
      <c r="T16" s="122"/>
      <c r="U16" s="63">
        <f t="shared" si="3"/>
        <v>0</v>
      </c>
    </row>
    <row r="17" spans="1:21" ht="20.100000000000001" customHeight="1">
      <c r="A17" s="108">
        <v>11</v>
      </c>
      <c r="B17" s="109" t="s">
        <v>126</v>
      </c>
      <c r="C17" s="118">
        <v>449</v>
      </c>
      <c r="D17" s="111" t="e">
        <f>F17+#REF!+E17</f>
        <v>#REF!</v>
      </c>
      <c r="E17" s="119"/>
      <c r="F17" s="113">
        <f t="shared" si="4"/>
        <v>454</v>
      </c>
      <c r="G17" s="120">
        <v>290</v>
      </c>
      <c r="H17" s="121"/>
      <c r="I17" s="121">
        <v>162</v>
      </c>
      <c r="J17" s="121"/>
      <c r="K17" s="121"/>
      <c r="L17" s="121"/>
      <c r="M17" s="121"/>
      <c r="N17" s="121"/>
      <c r="O17" s="121"/>
      <c r="P17" s="121">
        <v>2</v>
      </c>
      <c r="Q17" s="123"/>
      <c r="R17" s="116">
        <v>703</v>
      </c>
      <c r="S17" s="116">
        <f>INT(R17*16)</f>
        <v>11248</v>
      </c>
      <c r="T17" s="122"/>
      <c r="U17" s="63">
        <f t="shared" si="3"/>
        <v>422</v>
      </c>
    </row>
    <row r="18" spans="1:21" ht="20.100000000000001" customHeight="1">
      <c r="A18" s="108">
        <v>12</v>
      </c>
      <c r="B18" s="109" t="s">
        <v>127</v>
      </c>
      <c r="C18" s="118">
        <v>293</v>
      </c>
      <c r="D18" s="111">
        <v>293</v>
      </c>
      <c r="E18" s="119"/>
      <c r="F18" s="113">
        <f t="shared" si="4"/>
        <v>287</v>
      </c>
      <c r="G18" s="120"/>
      <c r="H18" s="121"/>
      <c r="I18" s="121">
        <v>287</v>
      </c>
      <c r="J18" s="121"/>
      <c r="K18" s="121"/>
      <c r="L18" s="121"/>
      <c r="M18" s="121"/>
      <c r="N18" s="121"/>
      <c r="O18" s="121"/>
      <c r="P18" s="121"/>
      <c r="Q18" s="123"/>
      <c r="R18" s="116">
        <v>954</v>
      </c>
      <c r="S18" s="116">
        <f>INT(R18*16)</f>
        <v>15264</v>
      </c>
      <c r="T18" s="122"/>
      <c r="U18" s="63">
        <f t="shared" si="3"/>
        <v>573</v>
      </c>
    </row>
    <row r="19" spans="1:21" ht="20.100000000000001" customHeight="1">
      <c r="A19" s="108">
        <v>13</v>
      </c>
      <c r="B19" s="109" t="s">
        <v>113</v>
      </c>
      <c r="C19" s="118">
        <v>122</v>
      </c>
      <c r="D19" s="111">
        <v>122</v>
      </c>
      <c r="E19" s="119"/>
      <c r="F19" s="113">
        <f t="shared" si="4"/>
        <v>154</v>
      </c>
      <c r="G19" s="120">
        <v>117</v>
      </c>
      <c r="H19" s="121"/>
      <c r="I19" s="121"/>
      <c r="J19" s="121"/>
      <c r="K19" s="121"/>
      <c r="L19" s="121">
        <v>37</v>
      </c>
      <c r="M19" s="121"/>
      <c r="N19" s="121"/>
      <c r="O19" s="121"/>
      <c r="P19" s="121"/>
      <c r="Q19" s="123"/>
      <c r="R19" s="116">
        <f>663-11</f>
        <v>652</v>
      </c>
      <c r="S19" s="116">
        <f>INT(R19*16)</f>
        <v>10432</v>
      </c>
      <c r="T19" s="122"/>
      <c r="U19" s="63">
        <f t="shared" si="3"/>
        <v>392</v>
      </c>
    </row>
    <row r="20" spans="1:21" ht="20.100000000000001" customHeight="1">
      <c r="A20" s="108">
        <v>14</v>
      </c>
      <c r="B20" s="124" t="s">
        <v>128</v>
      </c>
      <c r="C20" s="118">
        <v>62</v>
      </c>
      <c r="D20" s="111" t="e">
        <f>F20+#REF!+E20</f>
        <v>#REF!</v>
      </c>
      <c r="E20" s="119"/>
      <c r="F20" s="113">
        <f t="shared" si="4"/>
        <v>61</v>
      </c>
      <c r="G20" s="120">
        <v>61</v>
      </c>
      <c r="H20" s="121"/>
      <c r="I20" s="121"/>
      <c r="J20" s="121"/>
      <c r="K20" s="121"/>
      <c r="L20" s="121"/>
      <c r="M20" s="121"/>
      <c r="N20" s="121"/>
      <c r="O20" s="121"/>
      <c r="P20" s="121"/>
      <c r="Q20" s="123"/>
      <c r="R20" s="116"/>
      <c r="S20" s="123"/>
      <c r="T20" s="122"/>
      <c r="U20" s="63">
        <f t="shared" si="3"/>
        <v>0</v>
      </c>
    </row>
    <row r="21" spans="1:21" ht="20.100000000000001" customHeight="1">
      <c r="A21" s="108">
        <v>15</v>
      </c>
      <c r="B21" s="109" t="s">
        <v>129</v>
      </c>
      <c r="C21" s="118">
        <v>43</v>
      </c>
      <c r="D21" s="111" t="e">
        <f>F21+#REF!+E21</f>
        <v>#REF!</v>
      </c>
      <c r="E21" s="119"/>
      <c r="F21" s="113">
        <f t="shared" si="4"/>
        <v>42</v>
      </c>
      <c r="G21" s="120">
        <v>40</v>
      </c>
      <c r="H21" s="121">
        <v>2</v>
      </c>
      <c r="I21" s="121"/>
      <c r="J21" s="121"/>
      <c r="K21" s="121"/>
      <c r="L21" s="121"/>
      <c r="M21" s="121"/>
      <c r="N21" s="121"/>
      <c r="O21" s="121"/>
      <c r="P21" s="121"/>
      <c r="Q21" s="123"/>
      <c r="R21" s="116"/>
      <c r="S21" s="116">
        <f>INT(R21*16)</f>
        <v>0</v>
      </c>
      <c r="T21" s="122"/>
      <c r="U21" s="63">
        <f t="shared" si="3"/>
        <v>0</v>
      </c>
    </row>
    <row r="22" spans="1:21" ht="20.100000000000001" customHeight="1">
      <c r="A22" s="108">
        <v>16</v>
      </c>
      <c r="B22" s="109" t="s">
        <v>130</v>
      </c>
      <c r="C22" s="118">
        <v>271</v>
      </c>
      <c r="D22" s="111" t="e">
        <f>F22+#REF!+E22</f>
        <v>#REF!</v>
      </c>
      <c r="E22" s="119"/>
      <c r="F22" s="113">
        <f t="shared" si="4"/>
        <v>248</v>
      </c>
      <c r="G22" s="125">
        <v>220</v>
      </c>
      <c r="H22" s="126"/>
      <c r="I22" s="126"/>
      <c r="J22" s="126"/>
      <c r="K22" s="126">
        <v>28</v>
      </c>
      <c r="L22" s="126"/>
      <c r="M22" s="126"/>
      <c r="N22" s="126"/>
      <c r="O22" s="126"/>
      <c r="P22" s="126"/>
      <c r="Q22" s="147"/>
      <c r="R22" s="127"/>
      <c r="S22" s="116"/>
      <c r="T22" s="128"/>
      <c r="U22" s="63">
        <f t="shared" si="3"/>
        <v>0</v>
      </c>
    </row>
    <row r="23" spans="1:21" s="129" customFormat="1" ht="20.100000000000001" customHeight="1">
      <c r="A23" s="108">
        <v>17</v>
      </c>
      <c r="B23" s="109" t="s">
        <v>55</v>
      </c>
      <c r="C23" s="118">
        <v>590</v>
      </c>
      <c r="D23" s="111" t="e">
        <f>F23+#REF!+E23</f>
        <v>#REF!</v>
      </c>
      <c r="E23" s="119">
        <v>4</v>
      </c>
      <c r="F23" s="113">
        <f t="shared" si="4"/>
        <v>1005</v>
      </c>
      <c r="G23" s="120">
        <v>1005</v>
      </c>
      <c r="H23" s="121"/>
      <c r="I23" s="121"/>
      <c r="J23" s="121"/>
      <c r="K23" s="121"/>
      <c r="L23" s="121"/>
      <c r="M23" s="121"/>
      <c r="N23" s="121"/>
      <c r="O23" s="121"/>
      <c r="P23" s="121"/>
      <c r="Q23" s="123"/>
      <c r="R23" s="116">
        <v>385</v>
      </c>
      <c r="S23" s="116">
        <f>INT(R23*16)</f>
        <v>6160</v>
      </c>
      <c r="T23" s="122"/>
      <c r="U23" s="63">
        <f t="shared" si="3"/>
        <v>231</v>
      </c>
    </row>
    <row r="24" spans="1:21" ht="20.100000000000001" customHeight="1">
      <c r="A24" s="108">
        <v>18</v>
      </c>
      <c r="B24" s="109" t="s">
        <v>131</v>
      </c>
      <c r="C24" s="110">
        <v>414</v>
      </c>
      <c r="D24" s="111">
        <v>414</v>
      </c>
      <c r="E24" s="112"/>
      <c r="F24" s="113">
        <f t="shared" si="4"/>
        <v>416</v>
      </c>
      <c r="G24" s="120">
        <v>177</v>
      </c>
      <c r="H24" s="121">
        <v>236</v>
      </c>
      <c r="I24" s="121"/>
      <c r="J24" s="121"/>
      <c r="K24" s="121"/>
      <c r="L24" s="121"/>
      <c r="M24" s="121">
        <v>3</v>
      </c>
      <c r="N24" s="121"/>
      <c r="O24" s="121"/>
      <c r="P24" s="121"/>
      <c r="Q24" s="123"/>
      <c r="R24" s="116">
        <v>1471</v>
      </c>
      <c r="S24" s="116">
        <f>INT(R24*16)</f>
        <v>23536</v>
      </c>
      <c r="T24" s="122"/>
      <c r="U24" s="63">
        <f t="shared" si="3"/>
        <v>883</v>
      </c>
    </row>
    <row r="25" spans="1:21" s="129" customFormat="1" ht="20.100000000000001" customHeight="1">
      <c r="A25" s="108">
        <v>19</v>
      </c>
      <c r="B25" s="109" t="s">
        <v>59</v>
      </c>
      <c r="C25" s="118">
        <v>255</v>
      </c>
      <c r="D25" s="111" t="e">
        <f>F25+#REF!+E25</f>
        <v>#REF!</v>
      </c>
      <c r="E25" s="119"/>
      <c r="F25" s="113">
        <f t="shared" si="4"/>
        <v>249</v>
      </c>
      <c r="G25" s="120">
        <v>249</v>
      </c>
      <c r="H25" s="121"/>
      <c r="I25" s="121"/>
      <c r="J25" s="121"/>
      <c r="K25" s="121"/>
      <c r="L25" s="121"/>
      <c r="M25" s="121"/>
      <c r="N25" s="121"/>
      <c r="O25" s="121"/>
      <c r="P25" s="121"/>
      <c r="Q25" s="123"/>
      <c r="R25" s="116">
        <f>539-1</f>
        <v>538</v>
      </c>
      <c r="S25" s="116">
        <f>INT(R25*16)</f>
        <v>8608</v>
      </c>
      <c r="T25" s="122"/>
      <c r="U25" s="63">
        <f t="shared" si="3"/>
        <v>323</v>
      </c>
    </row>
    <row r="26" spans="1:21" ht="20.100000000000001" customHeight="1">
      <c r="A26" s="108">
        <v>20</v>
      </c>
      <c r="B26" s="109" t="s">
        <v>132</v>
      </c>
      <c r="C26" s="118">
        <v>51</v>
      </c>
      <c r="D26" s="111" t="e">
        <f>F26+#REF!+E26</f>
        <v>#REF!</v>
      </c>
      <c r="E26" s="119"/>
      <c r="F26" s="113">
        <f t="shared" si="4"/>
        <v>55</v>
      </c>
      <c r="G26" s="120">
        <v>1</v>
      </c>
      <c r="H26" s="121"/>
      <c r="I26" s="121"/>
      <c r="J26" s="121"/>
      <c r="K26" s="121"/>
      <c r="L26" s="121"/>
      <c r="M26" s="121"/>
      <c r="N26" s="121"/>
      <c r="O26" s="121"/>
      <c r="P26" s="121">
        <v>54</v>
      </c>
      <c r="Q26" s="123"/>
      <c r="R26" s="116">
        <v>185</v>
      </c>
      <c r="S26" s="116">
        <f>INT(R26*16)</f>
        <v>2960</v>
      </c>
      <c r="T26" s="122"/>
      <c r="U26" s="63">
        <f t="shared" si="3"/>
        <v>111</v>
      </c>
    </row>
    <row r="27" spans="1:21" ht="20.100000000000001" customHeight="1">
      <c r="A27" s="108">
        <v>21</v>
      </c>
      <c r="B27" s="109" t="s">
        <v>133</v>
      </c>
      <c r="C27" s="118">
        <v>431</v>
      </c>
      <c r="D27" s="111" t="e">
        <f>F27+#REF!+E27</f>
        <v>#REF!</v>
      </c>
      <c r="E27" s="119"/>
      <c r="F27" s="113">
        <f t="shared" si="4"/>
        <v>346</v>
      </c>
      <c r="G27" s="120">
        <v>221</v>
      </c>
      <c r="H27" s="121"/>
      <c r="I27" s="121">
        <v>87</v>
      </c>
      <c r="J27" s="121"/>
      <c r="K27" s="121">
        <v>38</v>
      </c>
      <c r="L27" s="121"/>
      <c r="M27" s="121"/>
      <c r="N27" s="121"/>
      <c r="O27" s="121"/>
      <c r="P27" s="121"/>
      <c r="Q27" s="123"/>
      <c r="R27" s="116"/>
      <c r="S27" s="123"/>
      <c r="T27" s="122"/>
      <c r="U27" s="63">
        <f t="shared" si="3"/>
        <v>0</v>
      </c>
    </row>
    <row r="28" spans="1:21" ht="20.100000000000001" customHeight="1">
      <c r="A28" s="108">
        <v>22</v>
      </c>
      <c r="B28" s="109" t="s">
        <v>134</v>
      </c>
      <c r="C28" s="118">
        <v>88</v>
      </c>
      <c r="D28" s="111" t="e">
        <f>F28+#REF!+E28</f>
        <v>#REF!</v>
      </c>
      <c r="E28" s="119"/>
      <c r="F28" s="113">
        <f t="shared" si="4"/>
        <v>87</v>
      </c>
      <c r="G28" s="120">
        <v>87</v>
      </c>
      <c r="H28" s="121"/>
      <c r="I28" s="121"/>
      <c r="J28" s="121"/>
      <c r="K28" s="121"/>
      <c r="L28" s="121"/>
      <c r="M28" s="121"/>
      <c r="N28" s="121"/>
      <c r="O28" s="121"/>
      <c r="P28" s="121"/>
      <c r="Q28" s="123"/>
      <c r="R28" s="116">
        <v>351</v>
      </c>
      <c r="S28" s="116">
        <f>INT(R28*16)</f>
        <v>5616</v>
      </c>
      <c r="T28" s="122"/>
      <c r="U28" s="63">
        <f t="shared" si="3"/>
        <v>211</v>
      </c>
    </row>
    <row r="29" spans="1:21" ht="20.100000000000001" customHeight="1">
      <c r="A29" s="108">
        <v>23</v>
      </c>
      <c r="B29" s="109" t="s">
        <v>135</v>
      </c>
      <c r="C29" s="118">
        <v>253</v>
      </c>
      <c r="D29" s="111" t="e">
        <f>F29+#REF!+E29</f>
        <v>#REF!</v>
      </c>
      <c r="E29" s="119">
        <v>3</v>
      </c>
      <c r="F29" s="113">
        <f t="shared" si="4"/>
        <v>44</v>
      </c>
      <c r="G29" s="120"/>
      <c r="H29" s="121">
        <v>44</v>
      </c>
      <c r="I29" s="121"/>
      <c r="J29" s="121"/>
      <c r="K29" s="121"/>
      <c r="L29" s="121"/>
      <c r="M29" s="121"/>
      <c r="N29" s="121"/>
      <c r="O29" s="121"/>
      <c r="P29" s="121"/>
      <c r="Q29" s="123"/>
      <c r="R29" s="116">
        <v>283</v>
      </c>
      <c r="S29" s="116">
        <f>INT(R29*16)</f>
        <v>4528</v>
      </c>
      <c r="T29" s="122"/>
      <c r="U29" s="63">
        <f t="shared" si="3"/>
        <v>170</v>
      </c>
    </row>
    <row r="30" spans="1:21" ht="20.100000000000001" customHeight="1">
      <c r="A30" s="108">
        <v>24</v>
      </c>
      <c r="B30" s="109" t="s">
        <v>136</v>
      </c>
      <c r="C30" s="110">
        <v>152</v>
      </c>
      <c r="D30" s="111" t="e">
        <f>F30+#REF!+E30</f>
        <v>#REF!</v>
      </c>
      <c r="E30" s="112"/>
      <c r="F30" s="113">
        <f t="shared" si="4"/>
        <v>150</v>
      </c>
      <c r="G30" s="120">
        <v>143</v>
      </c>
      <c r="H30" s="121">
        <v>5</v>
      </c>
      <c r="I30" s="121"/>
      <c r="J30" s="121"/>
      <c r="K30" s="121"/>
      <c r="L30" s="121"/>
      <c r="M30" s="121"/>
      <c r="N30" s="121"/>
      <c r="O30" s="121"/>
      <c r="P30" s="121">
        <v>2</v>
      </c>
      <c r="Q30" s="123"/>
      <c r="R30" s="116"/>
      <c r="S30" s="123"/>
      <c r="T30" s="122"/>
      <c r="U30" s="63">
        <f t="shared" si="3"/>
        <v>0</v>
      </c>
    </row>
    <row r="31" spans="1:21" ht="20.100000000000001" customHeight="1">
      <c r="A31" s="108">
        <v>25</v>
      </c>
      <c r="B31" s="109" t="s">
        <v>137</v>
      </c>
      <c r="C31" s="118">
        <v>956</v>
      </c>
      <c r="D31" s="111" t="e">
        <f>F31+#REF!+E31</f>
        <v>#REF!</v>
      </c>
      <c r="E31" s="119"/>
      <c r="F31" s="113">
        <f t="shared" si="4"/>
        <v>494</v>
      </c>
      <c r="G31" s="120">
        <v>272</v>
      </c>
      <c r="H31" s="121">
        <v>222</v>
      </c>
      <c r="I31" s="121"/>
      <c r="J31" s="121"/>
      <c r="K31" s="121"/>
      <c r="L31" s="121"/>
      <c r="M31" s="121"/>
      <c r="N31" s="121"/>
      <c r="O31" s="121"/>
      <c r="P31" s="121"/>
      <c r="Q31" s="123"/>
      <c r="R31" s="116">
        <f>2807-550-10</f>
        <v>2247</v>
      </c>
      <c r="S31" s="116">
        <f>INT(R31*16)</f>
        <v>35952</v>
      </c>
      <c r="T31" s="122"/>
      <c r="U31" s="63">
        <f t="shared" si="3"/>
        <v>1349</v>
      </c>
    </row>
    <row r="32" spans="1:21" ht="20.100000000000001" customHeight="1">
      <c r="A32" s="108">
        <v>26</v>
      </c>
      <c r="B32" s="109" t="s">
        <v>114</v>
      </c>
      <c r="C32" s="118">
        <v>34</v>
      </c>
      <c r="D32" s="111" t="e">
        <f>F32+#REF!+E32</f>
        <v>#REF!</v>
      </c>
      <c r="E32" s="119"/>
      <c r="F32" s="113">
        <f t="shared" si="4"/>
        <v>36</v>
      </c>
      <c r="G32" s="120">
        <v>35</v>
      </c>
      <c r="H32" s="121"/>
      <c r="I32" s="121">
        <v>1</v>
      </c>
      <c r="J32" s="121"/>
      <c r="K32" s="121"/>
      <c r="L32" s="121"/>
      <c r="M32" s="121"/>
      <c r="N32" s="121"/>
      <c r="O32" s="121"/>
      <c r="P32" s="121"/>
      <c r="Q32" s="123"/>
      <c r="R32" s="116"/>
      <c r="S32" s="123"/>
      <c r="T32" s="122"/>
      <c r="U32" s="63">
        <f t="shared" si="3"/>
        <v>0</v>
      </c>
    </row>
    <row r="33" spans="1:21" ht="20.100000000000001" customHeight="1">
      <c r="A33" s="108">
        <v>27</v>
      </c>
      <c r="B33" s="109" t="s">
        <v>138</v>
      </c>
      <c r="C33" s="110">
        <v>510</v>
      </c>
      <c r="D33" s="111" t="e">
        <f>F33+#REF!+E33</f>
        <v>#REF!</v>
      </c>
      <c r="E33" s="112"/>
      <c r="F33" s="113">
        <f t="shared" si="4"/>
        <v>478</v>
      </c>
      <c r="G33" s="114">
        <v>347</v>
      </c>
      <c r="H33" s="115"/>
      <c r="I33" s="115"/>
      <c r="J33" s="115"/>
      <c r="K33" s="115"/>
      <c r="L33" s="115">
        <v>131</v>
      </c>
      <c r="M33" s="115"/>
      <c r="N33" s="115"/>
      <c r="O33" s="115"/>
      <c r="P33" s="115"/>
      <c r="Q33" s="116"/>
      <c r="R33" s="116">
        <v>184</v>
      </c>
      <c r="S33" s="116">
        <f>INT(R33*16)</f>
        <v>2944</v>
      </c>
      <c r="T33" s="117"/>
      <c r="U33" s="63">
        <f t="shared" si="3"/>
        <v>111</v>
      </c>
    </row>
    <row r="34" spans="1:21" ht="20.100000000000001" customHeight="1">
      <c r="A34" s="108">
        <v>28</v>
      </c>
      <c r="B34" s="109" t="s">
        <v>139</v>
      </c>
      <c r="C34" s="118">
        <v>73</v>
      </c>
      <c r="D34" s="111" t="e">
        <f>F34+#REF!+E34</f>
        <v>#REF!</v>
      </c>
      <c r="E34" s="119"/>
      <c r="F34" s="113">
        <f t="shared" si="4"/>
        <v>79</v>
      </c>
      <c r="G34" s="120"/>
      <c r="H34" s="121"/>
      <c r="I34" s="121">
        <v>79</v>
      </c>
      <c r="J34" s="121"/>
      <c r="K34" s="121"/>
      <c r="L34" s="121"/>
      <c r="M34" s="121"/>
      <c r="N34" s="121"/>
      <c r="O34" s="121"/>
      <c r="P34" s="121"/>
      <c r="Q34" s="123"/>
      <c r="R34" s="116"/>
      <c r="S34" s="123"/>
      <c r="T34" s="122"/>
      <c r="U34" s="63">
        <f t="shared" si="3"/>
        <v>0</v>
      </c>
    </row>
    <row r="35" spans="1:21" ht="20.100000000000001" customHeight="1">
      <c r="A35" s="108">
        <v>29</v>
      </c>
      <c r="B35" s="109" t="s">
        <v>140</v>
      </c>
      <c r="C35" s="110">
        <v>196</v>
      </c>
      <c r="D35" s="111" t="e">
        <f>F35+#REF!+E35</f>
        <v>#REF!</v>
      </c>
      <c r="E35" s="112"/>
      <c r="F35" s="113">
        <f t="shared" si="4"/>
        <v>196</v>
      </c>
      <c r="G35" s="120">
        <v>196</v>
      </c>
      <c r="H35" s="121"/>
      <c r="I35" s="121"/>
      <c r="J35" s="121"/>
      <c r="K35" s="121"/>
      <c r="L35" s="121"/>
      <c r="M35" s="121"/>
      <c r="N35" s="121"/>
      <c r="O35" s="121"/>
      <c r="P35" s="121"/>
      <c r="Q35" s="123"/>
      <c r="R35" s="116"/>
      <c r="S35" s="123"/>
      <c r="T35" s="122"/>
      <c r="U35" s="63">
        <f t="shared" si="3"/>
        <v>0</v>
      </c>
    </row>
    <row r="36" spans="1:21" ht="20.100000000000001" customHeight="1">
      <c r="A36" s="108">
        <v>30</v>
      </c>
      <c r="B36" s="109" t="s">
        <v>141</v>
      </c>
      <c r="C36" s="118">
        <v>800</v>
      </c>
      <c r="D36" s="111" t="e">
        <f>F36+#REF!+E36</f>
        <v>#REF!</v>
      </c>
      <c r="E36" s="119"/>
      <c r="F36" s="113">
        <f t="shared" si="4"/>
        <v>784</v>
      </c>
      <c r="G36" s="120">
        <v>748</v>
      </c>
      <c r="H36" s="121">
        <v>3</v>
      </c>
      <c r="I36" s="121"/>
      <c r="J36" s="121">
        <v>26</v>
      </c>
      <c r="K36" s="121"/>
      <c r="L36" s="121">
        <v>7</v>
      </c>
      <c r="M36" s="121"/>
      <c r="N36" s="121"/>
      <c r="O36" s="121"/>
      <c r="P36" s="121"/>
      <c r="Q36" s="123"/>
      <c r="R36" s="116">
        <v>2642</v>
      </c>
      <c r="S36" s="116">
        <f>INT(R36*16)</f>
        <v>42272</v>
      </c>
      <c r="T36" s="122"/>
      <c r="U36" s="63">
        <f t="shared" si="3"/>
        <v>1586</v>
      </c>
    </row>
    <row r="37" spans="1:21" ht="20.100000000000001" customHeight="1">
      <c r="A37" s="108">
        <v>31</v>
      </c>
      <c r="B37" s="109" t="s">
        <v>142</v>
      </c>
      <c r="C37" s="118"/>
      <c r="D37" s="111"/>
      <c r="E37" s="119"/>
      <c r="F37" s="113">
        <f t="shared" si="4"/>
        <v>22</v>
      </c>
      <c r="G37" s="120">
        <v>22</v>
      </c>
      <c r="H37" s="121"/>
      <c r="I37" s="121"/>
      <c r="J37" s="121"/>
      <c r="K37" s="121"/>
      <c r="L37" s="121"/>
      <c r="M37" s="121"/>
      <c r="N37" s="121"/>
      <c r="O37" s="121"/>
      <c r="P37" s="121"/>
      <c r="Q37" s="123"/>
      <c r="R37" s="116"/>
      <c r="S37" s="123"/>
      <c r="T37" s="122"/>
      <c r="U37" s="63">
        <f t="shared" si="3"/>
        <v>0</v>
      </c>
    </row>
    <row r="38" spans="1:21" ht="20.100000000000001" customHeight="1">
      <c r="A38" s="108">
        <v>32</v>
      </c>
      <c r="B38" s="109" t="s">
        <v>70</v>
      </c>
      <c r="C38" s="118">
        <v>813</v>
      </c>
      <c r="D38" s="111" t="e">
        <f>F38+#REF!+E38</f>
        <v>#REF!</v>
      </c>
      <c r="E38" s="119"/>
      <c r="F38" s="113">
        <f t="shared" si="4"/>
        <v>842</v>
      </c>
      <c r="G38" s="120">
        <v>538</v>
      </c>
      <c r="H38" s="121">
        <v>266</v>
      </c>
      <c r="I38" s="121">
        <v>38</v>
      </c>
      <c r="J38" s="121"/>
      <c r="K38" s="121"/>
      <c r="L38" s="121"/>
      <c r="M38" s="121"/>
      <c r="N38" s="121"/>
      <c r="O38" s="121"/>
      <c r="P38" s="121"/>
      <c r="Q38" s="123"/>
      <c r="R38" s="116">
        <v>199</v>
      </c>
      <c r="S38" s="116">
        <f>INT(R38*16)</f>
        <v>3184</v>
      </c>
      <c r="T38" s="122"/>
      <c r="U38" s="63">
        <f t="shared" si="3"/>
        <v>120</v>
      </c>
    </row>
    <row r="39" spans="1:21" ht="20.100000000000001" customHeight="1">
      <c r="A39" s="108">
        <v>33</v>
      </c>
      <c r="B39" s="109" t="s">
        <v>115</v>
      </c>
      <c r="C39" s="110">
        <v>201</v>
      </c>
      <c r="D39" s="111" t="e">
        <f>F39+#REF!+E39</f>
        <v>#REF!</v>
      </c>
      <c r="E39" s="112"/>
      <c r="F39" s="113">
        <f t="shared" si="4"/>
        <v>195</v>
      </c>
      <c r="G39" s="120">
        <v>2</v>
      </c>
      <c r="H39" s="121"/>
      <c r="I39" s="121"/>
      <c r="J39" s="121"/>
      <c r="K39" s="121"/>
      <c r="L39" s="121">
        <v>193</v>
      </c>
      <c r="M39" s="121"/>
      <c r="N39" s="121"/>
      <c r="O39" s="121"/>
      <c r="P39" s="121"/>
      <c r="Q39" s="123"/>
      <c r="R39" s="116"/>
      <c r="S39" s="123"/>
      <c r="T39" s="122"/>
      <c r="U39" s="63">
        <f t="shared" si="3"/>
        <v>0</v>
      </c>
    </row>
    <row r="40" spans="1:21" ht="20.100000000000001" customHeight="1">
      <c r="A40" s="108">
        <v>34</v>
      </c>
      <c r="B40" s="109" t="s">
        <v>143</v>
      </c>
      <c r="C40" s="118">
        <v>562</v>
      </c>
      <c r="D40" s="111" t="e">
        <f>F40+#REF!+E40</f>
        <v>#REF!</v>
      </c>
      <c r="E40" s="119">
        <v>6</v>
      </c>
      <c r="F40" s="113">
        <f t="shared" si="4"/>
        <v>125</v>
      </c>
      <c r="G40" s="114">
        <v>125</v>
      </c>
      <c r="H40" s="121"/>
      <c r="I40" s="121"/>
      <c r="J40" s="121"/>
      <c r="K40" s="121"/>
      <c r="L40" s="121"/>
      <c r="M40" s="121"/>
      <c r="N40" s="121"/>
      <c r="O40" s="121"/>
      <c r="P40" s="121"/>
      <c r="Q40" s="123"/>
      <c r="R40" s="116">
        <v>462</v>
      </c>
      <c r="S40" s="116">
        <f>INT(R40*16)</f>
        <v>7392</v>
      </c>
      <c r="T40" s="122"/>
      <c r="U40" s="63">
        <f t="shared" si="3"/>
        <v>278</v>
      </c>
    </row>
    <row r="41" spans="1:21" ht="20.100000000000001" customHeight="1">
      <c r="A41" s="108">
        <v>35</v>
      </c>
      <c r="B41" s="109" t="s">
        <v>144</v>
      </c>
      <c r="C41" s="118">
        <v>86</v>
      </c>
      <c r="D41" s="111" t="e">
        <f>F41+#REF!+E41</f>
        <v>#REF!</v>
      </c>
      <c r="E41" s="119"/>
      <c r="F41" s="113">
        <f t="shared" si="4"/>
        <v>86</v>
      </c>
      <c r="G41" s="120">
        <v>86</v>
      </c>
      <c r="H41" s="121"/>
      <c r="I41" s="121"/>
      <c r="J41" s="121"/>
      <c r="K41" s="121"/>
      <c r="L41" s="121"/>
      <c r="M41" s="121"/>
      <c r="N41" s="121"/>
      <c r="O41" s="121"/>
      <c r="P41" s="121"/>
      <c r="Q41" s="123"/>
      <c r="R41" s="116"/>
      <c r="S41" s="123"/>
      <c r="T41" s="122"/>
      <c r="U41" s="63">
        <f t="shared" si="3"/>
        <v>0</v>
      </c>
    </row>
    <row r="42" spans="1:21" ht="20.100000000000001" customHeight="1">
      <c r="A42" s="108">
        <v>36</v>
      </c>
      <c r="B42" s="109" t="s">
        <v>145</v>
      </c>
      <c r="C42" s="118">
        <v>196</v>
      </c>
      <c r="D42" s="111" t="e">
        <f>F42+#REF!+E42</f>
        <v>#REF!</v>
      </c>
      <c r="E42" s="119">
        <v>7</v>
      </c>
      <c r="F42" s="113">
        <f t="shared" si="4"/>
        <v>212</v>
      </c>
      <c r="G42" s="120">
        <v>5</v>
      </c>
      <c r="H42" s="121"/>
      <c r="I42" s="121"/>
      <c r="J42" s="121"/>
      <c r="K42" s="121">
        <v>207</v>
      </c>
      <c r="L42" s="121"/>
      <c r="M42" s="121"/>
      <c r="N42" s="121"/>
      <c r="O42" s="121"/>
      <c r="P42" s="121"/>
      <c r="Q42" s="123"/>
      <c r="R42" s="116"/>
      <c r="S42" s="123"/>
      <c r="T42" s="122"/>
      <c r="U42" s="63">
        <f t="shared" si="3"/>
        <v>0</v>
      </c>
    </row>
    <row r="43" spans="1:21" ht="20.100000000000001" customHeight="1">
      <c r="A43" s="108">
        <v>37</v>
      </c>
      <c r="B43" s="109" t="s">
        <v>146</v>
      </c>
      <c r="C43" s="118">
        <v>457</v>
      </c>
      <c r="D43" s="111">
        <v>457</v>
      </c>
      <c r="E43" s="119">
        <v>131</v>
      </c>
      <c r="F43" s="113">
        <f t="shared" si="4"/>
        <v>88</v>
      </c>
      <c r="G43" s="120">
        <v>4</v>
      </c>
      <c r="H43" s="121">
        <v>33</v>
      </c>
      <c r="I43" s="121">
        <v>51</v>
      </c>
      <c r="J43" s="121"/>
      <c r="K43" s="121"/>
      <c r="L43" s="121"/>
      <c r="M43" s="121"/>
      <c r="N43" s="121"/>
      <c r="O43" s="121"/>
      <c r="P43" s="121"/>
      <c r="Q43" s="123"/>
      <c r="R43" s="116"/>
      <c r="S43" s="123"/>
      <c r="T43" s="122"/>
      <c r="U43" s="63">
        <f t="shared" si="3"/>
        <v>0</v>
      </c>
    </row>
    <row r="44" spans="1:21" ht="20.100000000000001" customHeight="1">
      <c r="A44" s="108">
        <v>38</v>
      </c>
      <c r="B44" s="109" t="s">
        <v>147</v>
      </c>
      <c r="C44" s="110">
        <v>188</v>
      </c>
      <c r="D44" s="111" t="e">
        <f>F44+#REF!+E44</f>
        <v>#REF!</v>
      </c>
      <c r="E44" s="112"/>
      <c r="F44" s="113">
        <f t="shared" si="4"/>
        <v>313</v>
      </c>
      <c r="G44" s="120">
        <v>191</v>
      </c>
      <c r="H44" s="115"/>
      <c r="I44" s="115"/>
      <c r="J44" s="115"/>
      <c r="K44" s="115"/>
      <c r="L44" s="115">
        <v>122</v>
      </c>
      <c r="M44" s="115"/>
      <c r="N44" s="115"/>
      <c r="O44" s="115"/>
      <c r="P44" s="115"/>
      <c r="Q44" s="116"/>
      <c r="R44" s="116"/>
      <c r="S44" s="116"/>
      <c r="T44" s="117"/>
      <c r="U44" s="63">
        <f t="shared" si="3"/>
        <v>0</v>
      </c>
    </row>
    <row r="45" spans="1:21" ht="20.100000000000001" customHeight="1">
      <c r="A45" s="108">
        <v>39</v>
      </c>
      <c r="B45" s="109" t="s">
        <v>148</v>
      </c>
      <c r="C45" s="118">
        <v>62</v>
      </c>
      <c r="D45" s="111" t="e">
        <f>F45+#REF!+E45</f>
        <v>#REF!</v>
      </c>
      <c r="E45" s="119"/>
      <c r="F45" s="113">
        <f t="shared" si="4"/>
        <v>57</v>
      </c>
      <c r="G45" s="120">
        <v>57</v>
      </c>
      <c r="H45" s="121"/>
      <c r="I45" s="121"/>
      <c r="J45" s="121"/>
      <c r="K45" s="121"/>
      <c r="L45" s="121"/>
      <c r="M45" s="121"/>
      <c r="N45" s="121"/>
      <c r="O45" s="121"/>
      <c r="P45" s="121"/>
      <c r="Q45" s="123"/>
      <c r="R45" s="116"/>
      <c r="S45" s="123"/>
      <c r="T45" s="122"/>
      <c r="U45" s="63">
        <f t="shared" si="3"/>
        <v>0</v>
      </c>
    </row>
    <row r="46" spans="1:21" ht="20.100000000000001" customHeight="1">
      <c r="A46" s="108">
        <v>40</v>
      </c>
      <c r="B46" s="109" t="s">
        <v>149</v>
      </c>
      <c r="C46" s="118">
        <v>366</v>
      </c>
      <c r="D46" s="111" t="e">
        <f>F46+#REF!+E46</f>
        <v>#REF!</v>
      </c>
      <c r="E46" s="119"/>
      <c r="F46" s="113">
        <f t="shared" si="4"/>
        <v>381</v>
      </c>
      <c r="G46" s="120">
        <v>378</v>
      </c>
      <c r="H46" s="121">
        <v>3</v>
      </c>
      <c r="I46" s="121"/>
      <c r="J46" s="121"/>
      <c r="K46" s="121"/>
      <c r="L46" s="121"/>
      <c r="M46" s="121"/>
      <c r="N46" s="121"/>
      <c r="O46" s="121"/>
      <c r="P46" s="121"/>
      <c r="Q46" s="123"/>
      <c r="R46" s="116">
        <f>769-3.7</f>
        <v>765.3</v>
      </c>
      <c r="S46" s="116">
        <f>INT(R46*16)</f>
        <v>12244</v>
      </c>
      <c r="T46" s="122"/>
      <c r="U46" s="63">
        <f t="shared" si="3"/>
        <v>460</v>
      </c>
    </row>
    <row r="47" spans="1:21" ht="20.100000000000001" customHeight="1">
      <c r="A47" s="108">
        <v>41</v>
      </c>
      <c r="B47" s="109" t="s">
        <v>150</v>
      </c>
      <c r="C47" s="118">
        <v>110</v>
      </c>
      <c r="D47" s="111">
        <v>110</v>
      </c>
      <c r="E47" s="119"/>
      <c r="F47" s="113">
        <f t="shared" si="4"/>
        <v>101</v>
      </c>
      <c r="G47" s="120"/>
      <c r="H47" s="121"/>
      <c r="I47" s="121"/>
      <c r="J47" s="121"/>
      <c r="K47" s="121">
        <v>101</v>
      </c>
      <c r="L47" s="121"/>
      <c r="M47" s="121"/>
      <c r="N47" s="121"/>
      <c r="O47" s="121"/>
      <c r="P47" s="121"/>
      <c r="Q47" s="123"/>
      <c r="R47" s="116"/>
      <c r="S47" s="123"/>
      <c r="T47" s="122"/>
      <c r="U47" s="63">
        <f t="shared" si="3"/>
        <v>0</v>
      </c>
    </row>
    <row r="48" spans="1:21" ht="20.100000000000001" customHeight="1">
      <c r="A48" s="108">
        <v>42</v>
      </c>
      <c r="B48" s="109" t="s">
        <v>151</v>
      </c>
      <c r="C48" s="118">
        <v>88</v>
      </c>
      <c r="D48" s="111" t="e">
        <f>F48+#REF!+E48</f>
        <v>#REF!</v>
      </c>
      <c r="E48" s="119"/>
      <c r="F48" s="113">
        <f t="shared" si="4"/>
        <v>83</v>
      </c>
      <c r="G48" s="120">
        <v>83</v>
      </c>
      <c r="H48" s="121"/>
      <c r="I48" s="121"/>
      <c r="J48" s="121"/>
      <c r="K48" s="121"/>
      <c r="L48" s="121"/>
      <c r="M48" s="121"/>
      <c r="N48" s="121"/>
      <c r="O48" s="121"/>
      <c r="P48" s="121"/>
      <c r="Q48" s="123"/>
      <c r="R48" s="116"/>
      <c r="S48" s="123"/>
      <c r="T48" s="122"/>
      <c r="U48" s="63">
        <f t="shared" si="3"/>
        <v>0</v>
      </c>
    </row>
    <row r="49" spans="1:21" s="129" customFormat="1" ht="20.100000000000001" customHeight="1">
      <c r="A49" s="108">
        <v>43</v>
      </c>
      <c r="B49" s="109" t="s">
        <v>152</v>
      </c>
      <c r="C49" s="118">
        <v>61</v>
      </c>
      <c r="D49" s="111" t="e">
        <f>F49+#REF!+E49</f>
        <v>#REF!</v>
      </c>
      <c r="E49" s="119"/>
      <c r="F49" s="113">
        <f t="shared" si="4"/>
        <v>52</v>
      </c>
      <c r="G49" s="120">
        <v>52</v>
      </c>
      <c r="H49" s="121"/>
      <c r="I49" s="121"/>
      <c r="J49" s="121"/>
      <c r="K49" s="121"/>
      <c r="L49" s="121"/>
      <c r="M49" s="121"/>
      <c r="N49" s="121"/>
      <c r="O49" s="121"/>
      <c r="P49" s="121"/>
      <c r="Q49" s="123"/>
      <c r="R49" s="116"/>
      <c r="S49" s="123"/>
      <c r="T49" s="122"/>
      <c r="U49" s="63">
        <f t="shared" si="3"/>
        <v>0</v>
      </c>
    </row>
    <row r="50" spans="1:21" ht="20.100000000000001" customHeight="1">
      <c r="A50" s="108">
        <v>44</v>
      </c>
      <c r="B50" s="109" t="s">
        <v>153</v>
      </c>
      <c r="C50" s="118">
        <v>164</v>
      </c>
      <c r="D50" s="111" t="e">
        <f>F50+#REF!+E50</f>
        <v>#REF!</v>
      </c>
      <c r="E50" s="119"/>
      <c r="F50" s="113">
        <f t="shared" si="4"/>
        <v>164</v>
      </c>
      <c r="G50" s="120">
        <v>82</v>
      </c>
      <c r="H50" s="121">
        <v>48</v>
      </c>
      <c r="I50" s="121"/>
      <c r="J50" s="121"/>
      <c r="K50" s="121"/>
      <c r="L50" s="121"/>
      <c r="M50" s="121"/>
      <c r="N50" s="121"/>
      <c r="O50" s="121"/>
      <c r="P50" s="121">
        <v>34</v>
      </c>
      <c r="Q50" s="123"/>
      <c r="R50" s="116">
        <v>222</v>
      </c>
      <c r="S50" s="116">
        <f>INT(R50*16)</f>
        <v>3552</v>
      </c>
      <c r="T50" s="122"/>
      <c r="U50" s="63">
        <f t="shared" si="3"/>
        <v>134</v>
      </c>
    </row>
    <row r="51" spans="1:21" ht="20.100000000000001" customHeight="1">
      <c r="A51" s="108">
        <v>45</v>
      </c>
      <c r="B51" s="109" t="s">
        <v>154</v>
      </c>
      <c r="C51" s="118">
        <v>501</v>
      </c>
      <c r="D51" s="111" t="e">
        <f>F51+#REF!+E51</f>
        <v>#REF!</v>
      </c>
      <c r="E51" s="119"/>
      <c r="F51" s="113">
        <v>492</v>
      </c>
      <c r="G51" s="120">
        <v>492</v>
      </c>
      <c r="H51" s="121"/>
      <c r="I51" s="121"/>
      <c r="J51" s="121"/>
      <c r="K51" s="121"/>
      <c r="L51" s="121"/>
      <c r="M51" s="121"/>
      <c r="N51" s="121"/>
      <c r="O51" s="121"/>
      <c r="P51" s="121"/>
      <c r="Q51" s="123"/>
      <c r="R51" s="116"/>
      <c r="S51" s="123"/>
      <c r="T51" s="122"/>
      <c r="U51" s="63">
        <f t="shared" si="3"/>
        <v>0</v>
      </c>
    </row>
    <row r="52" spans="1:21" ht="20.100000000000001" customHeight="1">
      <c r="A52" s="108">
        <v>46</v>
      </c>
      <c r="B52" s="109" t="s">
        <v>116</v>
      </c>
      <c r="C52" s="118">
        <v>52</v>
      </c>
      <c r="D52" s="111" t="e">
        <f>F52+#REF!+E52</f>
        <v>#REF!</v>
      </c>
      <c r="E52" s="119"/>
      <c r="F52" s="113">
        <f t="shared" si="4"/>
        <v>52</v>
      </c>
      <c r="G52" s="120">
        <v>52</v>
      </c>
      <c r="H52" s="121"/>
      <c r="I52" s="121"/>
      <c r="J52" s="121"/>
      <c r="K52" s="121"/>
      <c r="L52" s="121"/>
      <c r="M52" s="121"/>
      <c r="N52" s="121"/>
      <c r="O52" s="121"/>
      <c r="P52" s="121"/>
      <c r="Q52" s="123"/>
      <c r="R52" s="116"/>
      <c r="S52" s="123"/>
      <c r="T52" s="122"/>
      <c r="U52" s="63">
        <f t="shared" si="3"/>
        <v>0</v>
      </c>
    </row>
    <row r="53" spans="1:21" ht="20.100000000000001" customHeight="1">
      <c r="A53" s="108">
        <v>47</v>
      </c>
      <c r="B53" s="130" t="s">
        <v>155</v>
      </c>
      <c r="C53" s="118">
        <v>549</v>
      </c>
      <c r="D53" s="111" t="e">
        <f>F53+#REF!+E53</f>
        <v>#REF!</v>
      </c>
      <c r="E53" s="119"/>
      <c r="F53" s="113">
        <f t="shared" si="4"/>
        <v>532</v>
      </c>
      <c r="G53" s="120">
        <v>317</v>
      </c>
      <c r="H53" s="121"/>
      <c r="I53" s="121"/>
      <c r="J53" s="121"/>
      <c r="K53" s="121"/>
      <c r="L53" s="121">
        <v>215</v>
      </c>
      <c r="M53" s="121"/>
      <c r="N53" s="121"/>
      <c r="O53" s="121"/>
      <c r="P53" s="121"/>
      <c r="Q53" s="123"/>
      <c r="R53" s="116"/>
      <c r="S53" s="123"/>
      <c r="T53" s="122"/>
      <c r="U53" s="63">
        <f t="shared" si="3"/>
        <v>0</v>
      </c>
    </row>
    <row r="54" spans="1:21" ht="20.100000000000001" customHeight="1">
      <c r="A54" s="108">
        <v>48</v>
      </c>
      <c r="B54" s="109" t="s">
        <v>156</v>
      </c>
      <c r="C54" s="118">
        <v>341</v>
      </c>
      <c r="D54" s="111">
        <v>341</v>
      </c>
      <c r="E54" s="119"/>
      <c r="F54" s="113">
        <f t="shared" si="4"/>
        <v>357</v>
      </c>
      <c r="G54" s="120"/>
      <c r="H54" s="121"/>
      <c r="I54" s="121"/>
      <c r="J54" s="121"/>
      <c r="K54" s="121">
        <v>357</v>
      </c>
      <c r="L54" s="121"/>
      <c r="M54" s="121"/>
      <c r="N54" s="121"/>
      <c r="O54" s="121"/>
      <c r="P54" s="121"/>
      <c r="Q54" s="123"/>
      <c r="R54" s="116"/>
      <c r="S54" s="123"/>
      <c r="T54" s="122"/>
      <c r="U54" s="63">
        <f t="shared" si="3"/>
        <v>0</v>
      </c>
    </row>
    <row r="55" spans="1:21" ht="20.100000000000001" customHeight="1">
      <c r="A55" s="108">
        <v>49</v>
      </c>
      <c r="B55" s="109" t="s">
        <v>157</v>
      </c>
      <c r="C55" s="118">
        <v>204</v>
      </c>
      <c r="D55" s="111">
        <v>204</v>
      </c>
      <c r="E55" s="119"/>
      <c r="F55" s="113">
        <f t="shared" si="4"/>
        <v>214</v>
      </c>
      <c r="G55" s="120"/>
      <c r="H55" s="121"/>
      <c r="I55" s="121"/>
      <c r="J55" s="121"/>
      <c r="K55" s="121">
        <v>77</v>
      </c>
      <c r="L55" s="121">
        <v>137</v>
      </c>
      <c r="M55" s="121"/>
      <c r="N55" s="121"/>
      <c r="O55" s="121"/>
      <c r="P55" s="121"/>
      <c r="Q55" s="123"/>
      <c r="R55" s="116"/>
      <c r="S55" s="123"/>
      <c r="T55" s="122"/>
      <c r="U55" s="63">
        <f t="shared" si="3"/>
        <v>0</v>
      </c>
    </row>
    <row r="56" spans="1:21" ht="20.100000000000001" customHeight="1" thickBot="1">
      <c r="A56" s="131">
        <v>50</v>
      </c>
      <c r="B56" s="132" t="s">
        <v>117</v>
      </c>
      <c r="C56" s="133">
        <v>486</v>
      </c>
      <c r="D56" s="134">
        <v>486</v>
      </c>
      <c r="E56" s="135"/>
      <c r="F56" s="136">
        <f t="shared" si="4"/>
        <v>476</v>
      </c>
      <c r="G56" s="137" t="s">
        <v>118</v>
      </c>
      <c r="H56" s="138">
        <v>374</v>
      </c>
      <c r="I56" s="138"/>
      <c r="J56" s="138"/>
      <c r="K56" s="138">
        <v>102</v>
      </c>
      <c r="L56" s="138"/>
      <c r="M56" s="138"/>
      <c r="N56" s="138"/>
      <c r="O56" s="138"/>
      <c r="P56" s="138"/>
      <c r="Q56" s="148"/>
      <c r="R56" s="139">
        <f>1196-6</f>
        <v>1190</v>
      </c>
      <c r="S56" s="140">
        <f>INT(R56*16)</f>
        <v>19040</v>
      </c>
      <c r="T56" s="141"/>
      <c r="U56" s="63">
        <f t="shared" si="3"/>
        <v>714</v>
      </c>
    </row>
  </sheetData>
  <mergeCells count="18">
    <mergeCell ref="T3:T4"/>
    <mergeCell ref="A5:A6"/>
    <mergeCell ref="M3:M4"/>
    <mergeCell ref="N3:N4"/>
    <mergeCell ref="O3:O4"/>
    <mergeCell ref="P3:P4"/>
    <mergeCell ref="Q3:Q4"/>
    <mergeCell ref="R3:S3"/>
    <mergeCell ref="A1:T1"/>
    <mergeCell ref="A3:A4"/>
    <mergeCell ref="B3:B4"/>
    <mergeCell ref="F3:F4"/>
    <mergeCell ref="G3:G4"/>
    <mergeCell ref="H3:H4"/>
    <mergeCell ref="I3:I4"/>
    <mergeCell ref="J3:J4"/>
    <mergeCell ref="K3:K4"/>
    <mergeCell ref="L3:L4"/>
  </mergeCells>
  <phoneticPr fontId="13" type="noConversion"/>
  <pageMargins left="0.19685039370078741" right="0.15748031496062992" top="0.51181102362204722" bottom="0.47244094488188981" header="0.51181102362204722" footer="0.51181102362204722"/>
  <pageSetup paperSize="8" scale="94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D7" sqref="D7"/>
    </sheetView>
  </sheetViews>
  <sheetFormatPr defaultRowHeight="16.5"/>
  <cols>
    <col min="1" max="1" width="7.625" style="45" customWidth="1"/>
    <col min="2" max="2" width="9" style="45"/>
    <col min="3" max="3" width="28.75" style="53" customWidth="1"/>
    <col min="4" max="4" width="26.625" style="1" bestFit="1" customWidth="1"/>
    <col min="5" max="5" width="11.875" style="54" bestFit="1" customWidth="1"/>
    <col min="6" max="6" width="18.875" style="55" customWidth="1"/>
    <col min="7" max="7" width="9" style="56"/>
    <col min="8" max="8" width="0" style="55" hidden="1" customWidth="1"/>
    <col min="9" max="9" width="9" style="45"/>
    <col min="10" max="16384" width="9" style="1"/>
  </cols>
  <sheetData>
    <row r="1" spans="1:10" ht="35.25" customHeight="1">
      <c r="A1" s="59" t="s">
        <v>91</v>
      </c>
      <c r="B1" s="59"/>
      <c r="C1" s="59"/>
      <c r="D1" s="59"/>
      <c r="E1" s="59"/>
      <c r="F1" s="59"/>
      <c r="G1" s="59"/>
      <c r="H1" s="59"/>
      <c r="I1" s="59"/>
    </row>
    <row r="2" spans="1:10" ht="8.25" customHeight="1" thickBot="1">
      <c r="A2" s="2"/>
      <c r="B2" s="2"/>
      <c r="C2" s="2"/>
      <c r="D2" s="2"/>
      <c r="E2" s="2"/>
      <c r="F2" s="2"/>
      <c r="G2" s="2"/>
      <c r="H2" s="2"/>
      <c r="I2" s="57"/>
    </row>
    <row r="3" spans="1:10" s="10" customFormat="1" ht="30" customHeight="1">
      <c r="A3" s="3"/>
      <c r="B3" s="4" t="s">
        <v>0</v>
      </c>
      <c r="C3" s="5" t="s">
        <v>1</v>
      </c>
      <c r="D3" s="4" t="s">
        <v>2</v>
      </c>
      <c r="E3" s="6" t="s">
        <v>3</v>
      </c>
      <c r="F3" s="7" t="s">
        <v>4</v>
      </c>
      <c r="G3" s="8" t="s">
        <v>5</v>
      </c>
      <c r="H3" s="7" t="s">
        <v>6</v>
      </c>
      <c r="I3" s="9" t="s">
        <v>7</v>
      </c>
    </row>
    <row r="4" spans="1:10" s="19" customFormat="1" ht="30" customHeight="1">
      <c r="A4" s="60" t="s">
        <v>8</v>
      </c>
      <c r="B4" s="61"/>
      <c r="C4" s="11" t="s">
        <v>9</v>
      </c>
      <c r="D4" s="12" t="s">
        <v>9</v>
      </c>
      <c r="E4" s="13">
        <f>SUM(E5:E28)</f>
        <v>20670</v>
      </c>
      <c r="F4" s="14"/>
      <c r="G4" s="15">
        <f>SUM(G5:G28)</f>
        <v>14.65</v>
      </c>
      <c r="H4" s="16">
        <f>SUM(H5:H28)</f>
        <v>13250</v>
      </c>
      <c r="I4" s="17"/>
      <c r="J4" s="18"/>
    </row>
    <row r="5" spans="1:10" s="28" customFormat="1" ht="30" customHeight="1">
      <c r="A5" s="20">
        <v>1</v>
      </c>
      <c r="B5" s="21" t="s">
        <v>10</v>
      </c>
      <c r="C5" s="22" t="s">
        <v>11</v>
      </c>
      <c r="D5" s="23" t="s">
        <v>12</v>
      </c>
      <c r="E5" s="24">
        <v>240</v>
      </c>
      <c r="F5" s="25" t="s">
        <v>13</v>
      </c>
      <c r="G5" s="26">
        <f t="shared" ref="G5:G12" si="0">H5/1000</f>
        <v>0.1</v>
      </c>
      <c r="H5" s="25">
        <v>100</v>
      </c>
      <c r="I5" s="27">
        <v>2009</v>
      </c>
    </row>
    <row r="6" spans="1:10" s="28" customFormat="1" ht="30" customHeight="1">
      <c r="A6" s="20">
        <v>2</v>
      </c>
      <c r="B6" s="58" t="s">
        <v>14</v>
      </c>
      <c r="C6" s="22" t="s">
        <v>15</v>
      </c>
      <c r="D6" s="23" t="s">
        <v>16</v>
      </c>
      <c r="E6" s="24">
        <v>967</v>
      </c>
      <c r="F6" s="25" t="s">
        <v>17</v>
      </c>
      <c r="G6" s="26">
        <f t="shared" si="0"/>
        <v>1.6</v>
      </c>
      <c r="H6" s="25">
        <v>1600</v>
      </c>
      <c r="I6" s="27">
        <v>2006</v>
      </c>
    </row>
    <row r="7" spans="1:10" s="28" customFormat="1" ht="30" customHeight="1">
      <c r="A7" s="20">
        <v>3</v>
      </c>
      <c r="B7" s="58"/>
      <c r="C7" s="22" t="s">
        <v>18</v>
      </c>
      <c r="D7" s="23" t="s">
        <v>19</v>
      </c>
      <c r="E7" s="24">
        <v>500</v>
      </c>
      <c r="F7" s="25" t="s">
        <v>20</v>
      </c>
      <c r="G7" s="26">
        <f t="shared" si="0"/>
        <v>1</v>
      </c>
      <c r="H7" s="25">
        <v>1000</v>
      </c>
      <c r="I7" s="27">
        <v>2010</v>
      </c>
    </row>
    <row r="8" spans="1:10" s="28" customFormat="1" ht="30" customHeight="1">
      <c r="A8" s="20">
        <v>4</v>
      </c>
      <c r="B8" s="58" t="s">
        <v>21</v>
      </c>
      <c r="C8" s="22" t="s">
        <v>22</v>
      </c>
      <c r="D8" s="23" t="s">
        <v>23</v>
      </c>
      <c r="E8" s="24">
        <v>4719</v>
      </c>
      <c r="F8" s="25" t="s">
        <v>24</v>
      </c>
      <c r="G8" s="26">
        <f t="shared" si="0"/>
        <v>2</v>
      </c>
      <c r="H8" s="25">
        <v>2000</v>
      </c>
      <c r="I8" s="27">
        <v>2007</v>
      </c>
    </row>
    <row r="9" spans="1:10" s="28" customFormat="1" ht="30" customHeight="1">
      <c r="A9" s="20">
        <v>5</v>
      </c>
      <c r="B9" s="58"/>
      <c r="C9" s="22" t="s">
        <v>25</v>
      </c>
      <c r="D9" s="23" t="s">
        <v>26</v>
      </c>
      <c r="E9" s="24">
        <v>850</v>
      </c>
      <c r="F9" s="25" t="s">
        <v>27</v>
      </c>
      <c r="G9" s="26">
        <f t="shared" si="0"/>
        <v>1.2</v>
      </c>
      <c r="H9" s="25">
        <v>1200</v>
      </c>
      <c r="I9" s="27">
        <v>2007</v>
      </c>
    </row>
    <row r="10" spans="1:10" s="28" customFormat="1" ht="30" customHeight="1">
      <c r="A10" s="20">
        <v>6</v>
      </c>
      <c r="B10" s="58" t="s">
        <v>28</v>
      </c>
      <c r="C10" s="22" t="s">
        <v>29</v>
      </c>
      <c r="D10" s="23" t="s">
        <v>30</v>
      </c>
      <c r="E10" s="24">
        <v>2250</v>
      </c>
      <c r="F10" s="25" t="s">
        <v>31</v>
      </c>
      <c r="G10" s="26">
        <f t="shared" si="0"/>
        <v>0.75</v>
      </c>
      <c r="H10" s="25">
        <v>750</v>
      </c>
      <c r="I10" s="27">
        <v>2009</v>
      </c>
    </row>
    <row r="11" spans="1:10" s="28" customFormat="1" ht="30" customHeight="1">
      <c r="A11" s="20">
        <v>7</v>
      </c>
      <c r="B11" s="58"/>
      <c r="C11" s="22" t="s">
        <v>32</v>
      </c>
      <c r="D11" s="23" t="s">
        <v>33</v>
      </c>
      <c r="E11" s="24">
        <v>540</v>
      </c>
      <c r="F11" s="25" t="s">
        <v>34</v>
      </c>
      <c r="G11" s="26">
        <f t="shared" si="0"/>
        <v>0.45</v>
      </c>
      <c r="H11" s="25">
        <v>450</v>
      </c>
      <c r="I11" s="27">
        <v>2008</v>
      </c>
    </row>
    <row r="12" spans="1:10" s="28" customFormat="1" ht="30" customHeight="1">
      <c r="A12" s="20">
        <v>8</v>
      </c>
      <c r="B12" s="21" t="s">
        <v>35</v>
      </c>
      <c r="C12" s="22" t="s">
        <v>36</v>
      </c>
      <c r="D12" s="23" t="s">
        <v>37</v>
      </c>
      <c r="E12" s="24">
        <v>250</v>
      </c>
      <c r="F12" s="25" t="s">
        <v>38</v>
      </c>
      <c r="G12" s="26">
        <f t="shared" si="0"/>
        <v>0.2</v>
      </c>
      <c r="H12" s="25">
        <v>200</v>
      </c>
      <c r="I12" s="27"/>
    </row>
    <row r="13" spans="1:10" s="28" customFormat="1" ht="30" customHeight="1">
      <c r="A13" s="20">
        <v>9</v>
      </c>
      <c r="B13" s="21" t="s">
        <v>39</v>
      </c>
      <c r="C13" s="22" t="s">
        <v>40</v>
      </c>
      <c r="D13" s="23" t="s">
        <v>37</v>
      </c>
      <c r="E13" s="24">
        <v>250</v>
      </c>
      <c r="F13" s="25" t="s">
        <v>38</v>
      </c>
      <c r="G13" s="26">
        <v>0.6</v>
      </c>
      <c r="H13" s="25">
        <v>200</v>
      </c>
      <c r="I13" s="27">
        <v>2012</v>
      </c>
    </row>
    <row r="14" spans="1:10" s="28" customFormat="1" ht="30" customHeight="1">
      <c r="A14" s="20">
        <v>10</v>
      </c>
      <c r="B14" s="58" t="s">
        <v>41</v>
      </c>
      <c r="C14" s="22" t="s">
        <v>42</v>
      </c>
      <c r="D14" s="23"/>
      <c r="E14" s="24"/>
      <c r="F14" s="25"/>
      <c r="G14" s="26">
        <v>1</v>
      </c>
      <c r="H14" s="25"/>
      <c r="I14" s="27" t="s">
        <v>43</v>
      </c>
    </row>
    <row r="15" spans="1:10" s="28" customFormat="1" ht="30" customHeight="1">
      <c r="A15" s="20">
        <v>11</v>
      </c>
      <c r="B15" s="58"/>
      <c r="C15" s="22" t="s">
        <v>44</v>
      </c>
      <c r="D15" s="23" t="s">
        <v>45</v>
      </c>
      <c r="E15" s="24">
        <v>150</v>
      </c>
      <c r="F15" s="25" t="s">
        <v>46</v>
      </c>
      <c r="G15" s="26">
        <f t="shared" ref="G15:G28" si="1">H15/1000</f>
        <v>0.3</v>
      </c>
      <c r="H15" s="25">
        <v>300</v>
      </c>
      <c r="I15" s="27">
        <v>2007</v>
      </c>
    </row>
    <row r="16" spans="1:10" s="28" customFormat="1" ht="30" customHeight="1">
      <c r="A16" s="20">
        <v>12</v>
      </c>
      <c r="B16" s="58"/>
      <c r="C16" s="22" t="s">
        <v>47</v>
      </c>
      <c r="D16" s="23" t="s">
        <v>48</v>
      </c>
      <c r="E16" s="24">
        <v>195</v>
      </c>
      <c r="F16" s="25" t="s">
        <v>49</v>
      </c>
      <c r="G16" s="26">
        <f t="shared" si="1"/>
        <v>0.25</v>
      </c>
      <c r="H16" s="25">
        <v>250</v>
      </c>
      <c r="I16" s="27">
        <v>2005</v>
      </c>
    </row>
    <row r="17" spans="1:10" s="28" customFormat="1" ht="30" customHeight="1">
      <c r="A17" s="20">
        <v>13</v>
      </c>
      <c r="B17" s="58"/>
      <c r="C17" s="22" t="s">
        <v>50</v>
      </c>
      <c r="D17" s="23" t="s">
        <v>51</v>
      </c>
      <c r="E17" s="24">
        <v>656</v>
      </c>
      <c r="F17" s="25" t="s">
        <v>52</v>
      </c>
      <c r="G17" s="26">
        <f t="shared" si="1"/>
        <v>0.18</v>
      </c>
      <c r="H17" s="25">
        <v>180</v>
      </c>
      <c r="I17" s="27">
        <v>2003</v>
      </c>
      <c r="J17" s="29"/>
    </row>
    <row r="18" spans="1:10" s="28" customFormat="1" ht="30" customHeight="1">
      <c r="A18" s="20">
        <v>14</v>
      </c>
      <c r="B18" s="58"/>
      <c r="C18" s="22" t="s">
        <v>53</v>
      </c>
      <c r="D18" s="23" t="s">
        <v>54</v>
      </c>
      <c r="E18" s="24">
        <v>320</v>
      </c>
      <c r="F18" s="25" t="s">
        <v>52</v>
      </c>
      <c r="G18" s="26">
        <f t="shared" si="1"/>
        <v>0.13</v>
      </c>
      <c r="H18" s="25">
        <v>130</v>
      </c>
      <c r="I18" s="27">
        <v>2004</v>
      </c>
      <c r="J18" s="29"/>
    </row>
    <row r="19" spans="1:10" s="28" customFormat="1" ht="30" customHeight="1">
      <c r="A19" s="20">
        <v>15</v>
      </c>
      <c r="B19" s="21" t="s">
        <v>55</v>
      </c>
      <c r="C19" s="22" t="s">
        <v>56</v>
      </c>
      <c r="D19" s="23" t="s">
        <v>57</v>
      </c>
      <c r="E19" s="24">
        <v>200</v>
      </c>
      <c r="F19" s="25" t="s">
        <v>58</v>
      </c>
      <c r="G19" s="26">
        <f t="shared" si="1"/>
        <v>0.18</v>
      </c>
      <c r="H19" s="25">
        <v>180</v>
      </c>
      <c r="I19" s="27"/>
    </row>
    <row r="20" spans="1:10" s="28" customFormat="1" ht="30" customHeight="1">
      <c r="A20" s="20">
        <v>16</v>
      </c>
      <c r="B20" s="21" t="s">
        <v>59</v>
      </c>
      <c r="C20" s="22" t="s">
        <v>60</v>
      </c>
      <c r="D20" s="23" t="s">
        <v>61</v>
      </c>
      <c r="E20" s="24">
        <v>845</v>
      </c>
      <c r="F20" s="25" t="s">
        <v>62</v>
      </c>
      <c r="G20" s="26">
        <f t="shared" si="1"/>
        <v>0.5</v>
      </c>
      <c r="H20" s="25">
        <v>500</v>
      </c>
      <c r="I20" s="27">
        <v>2004</v>
      </c>
    </row>
    <row r="21" spans="1:10" s="28" customFormat="1" ht="30" customHeight="1">
      <c r="A21" s="20">
        <v>17</v>
      </c>
      <c r="B21" s="58" t="s">
        <v>63</v>
      </c>
      <c r="C21" s="22" t="s">
        <v>64</v>
      </c>
      <c r="D21" s="23" t="s">
        <v>65</v>
      </c>
      <c r="E21" s="24">
        <v>3000</v>
      </c>
      <c r="F21" s="25" t="s">
        <v>66</v>
      </c>
      <c r="G21" s="26">
        <f t="shared" si="1"/>
        <v>1.5</v>
      </c>
      <c r="H21" s="25">
        <v>1500</v>
      </c>
      <c r="I21" s="27">
        <v>2009</v>
      </c>
    </row>
    <row r="22" spans="1:10" s="28" customFormat="1" ht="30" customHeight="1">
      <c r="A22" s="20">
        <v>18</v>
      </c>
      <c r="B22" s="58"/>
      <c r="C22" s="22" t="s">
        <v>67</v>
      </c>
      <c r="D22" s="23" t="s">
        <v>68</v>
      </c>
      <c r="E22" s="24">
        <v>240</v>
      </c>
      <c r="F22" s="25" t="s">
        <v>69</v>
      </c>
      <c r="G22" s="26">
        <f t="shared" si="1"/>
        <v>0.1</v>
      </c>
      <c r="H22" s="25">
        <v>100</v>
      </c>
      <c r="I22" s="27">
        <v>2008</v>
      </c>
    </row>
    <row r="23" spans="1:10" s="28" customFormat="1" ht="30" customHeight="1">
      <c r="A23" s="20">
        <v>19</v>
      </c>
      <c r="B23" s="58" t="s">
        <v>70</v>
      </c>
      <c r="C23" s="22" t="s">
        <v>71</v>
      </c>
      <c r="D23" s="23" t="s">
        <v>72</v>
      </c>
      <c r="E23" s="24">
        <v>900</v>
      </c>
      <c r="F23" s="25" t="s">
        <v>73</v>
      </c>
      <c r="G23" s="26">
        <f t="shared" si="1"/>
        <v>0.38</v>
      </c>
      <c r="H23" s="25">
        <v>380</v>
      </c>
      <c r="I23" s="27">
        <v>2009</v>
      </c>
    </row>
    <row r="24" spans="1:10" s="28" customFormat="1" ht="30" customHeight="1">
      <c r="A24" s="20">
        <v>20</v>
      </c>
      <c r="B24" s="58"/>
      <c r="C24" s="22" t="s">
        <v>74</v>
      </c>
      <c r="D24" s="23" t="s">
        <v>75</v>
      </c>
      <c r="E24" s="24">
        <v>341</v>
      </c>
      <c r="F24" s="25" t="s">
        <v>76</v>
      </c>
      <c r="G24" s="26">
        <f t="shared" si="1"/>
        <v>0.18</v>
      </c>
      <c r="H24" s="25">
        <v>180</v>
      </c>
      <c r="I24" s="27">
        <v>2005</v>
      </c>
    </row>
    <row r="25" spans="1:10" s="28" customFormat="1" ht="30" customHeight="1">
      <c r="A25" s="20">
        <v>21</v>
      </c>
      <c r="B25" s="58"/>
      <c r="C25" s="22" t="s">
        <v>77</v>
      </c>
      <c r="D25" s="23" t="s">
        <v>78</v>
      </c>
      <c r="E25" s="24">
        <v>397</v>
      </c>
      <c r="F25" s="25" t="s">
        <v>79</v>
      </c>
      <c r="G25" s="26">
        <f t="shared" si="1"/>
        <v>0.35</v>
      </c>
      <c r="H25" s="25">
        <v>350</v>
      </c>
      <c r="I25" s="27">
        <v>2004</v>
      </c>
    </row>
    <row r="26" spans="1:10" s="28" customFormat="1" ht="30" customHeight="1">
      <c r="A26" s="20">
        <v>22</v>
      </c>
      <c r="B26" s="21" t="s">
        <v>80</v>
      </c>
      <c r="C26" s="22" t="s">
        <v>81</v>
      </c>
      <c r="D26" s="23" t="s">
        <v>82</v>
      </c>
      <c r="E26" s="24">
        <v>360</v>
      </c>
      <c r="F26" s="25" t="s">
        <v>38</v>
      </c>
      <c r="G26" s="26">
        <f t="shared" si="1"/>
        <v>0.5</v>
      </c>
      <c r="H26" s="25">
        <v>500</v>
      </c>
      <c r="I26" s="27">
        <v>2010</v>
      </c>
    </row>
    <row r="27" spans="1:10" s="28" customFormat="1" ht="30" customHeight="1">
      <c r="A27" s="20">
        <v>23</v>
      </c>
      <c r="B27" s="21" t="s">
        <v>83</v>
      </c>
      <c r="C27" s="22" t="s">
        <v>84</v>
      </c>
      <c r="D27" s="23" t="s">
        <v>85</v>
      </c>
      <c r="E27" s="24">
        <v>2000</v>
      </c>
      <c r="F27" s="25" t="s">
        <v>86</v>
      </c>
      <c r="G27" s="26">
        <f t="shared" si="1"/>
        <v>0.2</v>
      </c>
      <c r="H27" s="25">
        <v>200</v>
      </c>
      <c r="I27" s="27">
        <v>2004</v>
      </c>
    </row>
    <row r="28" spans="1:10" s="28" customFormat="1" ht="30" customHeight="1" thickBot="1">
      <c r="A28" s="30">
        <v>24</v>
      </c>
      <c r="B28" s="31" t="s">
        <v>87</v>
      </c>
      <c r="C28" s="32" t="s">
        <v>88</v>
      </c>
      <c r="D28" s="33" t="s">
        <v>89</v>
      </c>
      <c r="E28" s="34">
        <v>500</v>
      </c>
      <c r="F28" s="35" t="s">
        <v>90</v>
      </c>
      <c r="G28" s="36">
        <f t="shared" si="1"/>
        <v>1</v>
      </c>
      <c r="H28" s="35">
        <v>1000</v>
      </c>
      <c r="I28" s="37">
        <v>2010</v>
      </c>
    </row>
    <row r="29" spans="1:10" s="28" customFormat="1" ht="12"/>
    <row r="30" spans="1:10" s="28" customFormat="1" ht="12"/>
    <row r="31" spans="1:10" s="28" customFormat="1" ht="12"/>
    <row r="32" spans="1:10" s="28" customFormat="1" ht="12"/>
    <row r="33" spans="1:9" s="28" customFormat="1" ht="12"/>
    <row r="34" spans="1:9" s="28" customFormat="1" ht="12"/>
    <row r="35" spans="1:9" s="28" customFormat="1" ht="12"/>
    <row r="36" spans="1:9" s="28" customFormat="1" ht="12"/>
    <row r="37" spans="1:9" s="28" customFormat="1" ht="12"/>
    <row r="38" spans="1:9" s="28" customFormat="1" ht="12"/>
    <row r="39" spans="1:9">
      <c r="A39" s="38"/>
      <c r="B39" s="39"/>
      <c r="C39" s="40"/>
      <c r="D39" s="41"/>
      <c r="E39" s="42"/>
      <c r="F39" s="43"/>
      <c r="G39" s="44"/>
      <c r="H39" s="43">
        <f>SUM(H5:H28)</f>
        <v>13250</v>
      </c>
      <c r="I39" s="39"/>
    </row>
    <row r="40" spans="1:9">
      <c r="B40" s="46"/>
      <c r="C40" s="47"/>
      <c r="D40" s="48"/>
      <c r="E40" s="49"/>
      <c r="F40" s="50"/>
      <c r="G40" s="51"/>
      <c r="H40" s="51">
        <f>SUM(H5:H23)</f>
        <v>11020</v>
      </c>
      <c r="I40" s="52" t="e">
        <f>#REF!/G40</f>
        <v>#REF!</v>
      </c>
    </row>
    <row r="41" spans="1:9">
      <c r="B41" s="46"/>
      <c r="C41" s="47"/>
      <c r="D41" s="48"/>
      <c r="E41" s="49"/>
      <c r="F41" s="50"/>
      <c r="G41" s="51"/>
      <c r="H41" s="50"/>
      <c r="I41" s="46"/>
    </row>
    <row r="42" spans="1:9">
      <c r="B42" s="46"/>
      <c r="C42" s="47"/>
      <c r="D42" s="48"/>
      <c r="E42" s="49"/>
      <c r="F42" s="50"/>
      <c r="G42" s="51"/>
      <c r="H42" s="50"/>
      <c r="I42" s="46"/>
    </row>
    <row r="43" spans="1:9">
      <c r="B43" s="46"/>
      <c r="C43" s="47"/>
      <c r="D43" s="48"/>
      <c r="E43" s="49"/>
      <c r="F43" s="50"/>
      <c r="G43" s="51"/>
      <c r="H43" s="50"/>
      <c r="I43" s="46"/>
    </row>
    <row r="44" spans="1:9">
      <c r="B44" s="46"/>
      <c r="C44" s="47"/>
      <c r="D44" s="48"/>
      <c r="E44" s="49"/>
      <c r="F44" s="50"/>
      <c r="G44" s="51"/>
      <c r="H44" s="50"/>
      <c r="I44" s="46"/>
    </row>
    <row r="45" spans="1:9">
      <c r="B45" s="46"/>
      <c r="C45" s="47"/>
      <c r="D45" s="48"/>
      <c r="E45" s="49"/>
      <c r="F45" s="50"/>
      <c r="G45" s="51"/>
      <c r="H45" s="50"/>
      <c r="I45" s="46"/>
    </row>
  </sheetData>
  <mergeCells count="8">
    <mergeCell ref="B14:B18"/>
    <mergeCell ref="B21:B22"/>
    <mergeCell ref="B23:B25"/>
    <mergeCell ref="A1:I1"/>
    <mergeCell ref="A4:B4"/>
    <mergeCell ref="B6:B7"/>
    <mergeCell ref="B8:B9"/>
    <mergeCell ref="B10:B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가로수</vt:lpstr>
      <vt:lpstr>가로화단</vt:lpstr>
      <vt:lpstr>가로수!Print_Titles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dcterms:created xsi:type="dcterms:W3CDTF">2014-03-12T06:52:50Z</dcterms:created>
  <dcterms:modified xsi:type="dcterms:W3CDTF">2018-03-29T07:59:08Z</dcterms:modified>
</cp:coreProperties>
</file>